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7.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gligar.DMF\Desktop\"/>
    </mc:Choice>
  </mc:AlternateContent>
  <bookViews>
    <workbookView xWindow="0" yWindow="0" windowWidth="38400" windowHeight="17850" tabRatio="938" activeTab="1"/>
  </bookViews>
  <sheets>
    <sheet name="Veiledning" sheetId="32" r:id="rId1"/>
    <sheet name="Oppsummering" sheetId="41" r:id="rId2"/>
    <sheet name="Grunnlagsdata" sheetId="1" r:id="rId3"/>
    <sheet name="Fjerning av konstruksjoner" sheetId="37" r:id="rId4"/>
    <sheet name="Massehåndtering og arrondering" sheetId="38" r:id="rId5"/>
    <sheet name="Annen sikring" sheetId="39" r:id="rId6"/>
    <sheet name="Andre dir. avslutningskostnader" sheetId="42" r:id="rId7"/>
    <sheet name="Ikke bruk!" sheetId="43" state="hidden" r:id="rId8"/>
  </sheets>
  <definedNames>
    <definedName name="Drift">'Ikke bruk!'!$B$20:$B$23</definedName>
    <definedName name="Eneter">'Ikke bruk!'!$B$3:$B$13</definedName>
    <definedName name="Enhet">'Ikke bruk!'!$B$2:$B$11</definedName>
    <definedName name="Enheter">'Ikke bruk!'!$B$3:$B$13</definedName>
    <definedName name="innbet">'Ikke bruk!'!$C$29</definedName>
    <definedName name="innbetalingsform">'Ikke bruk!'!$B$25:$B$28</definedName>
    <definedName name="_xlnm.Print_Area" localSheetId="2">Grunnlagsdata!$A$2:$C$26</definedName>
    <definedName name="_xlnm.Print_Area" localSheetId="0">Veiledning!$A$2:$J$51</definedName>
    <definedName name="uttak">'Ikke bruk!'!$B$14:$B$16</definedName>
    <definedName name="uttakstype">'Ikke bruk!'!$B$14:$B$17</definedName>
    <definedName name="Voll">'Ikke bruk!'!$D$2:$D$5</definedName>
  </definedNames>
  <calcPr calcId="162913"/>
</workbook>
</file>

<file path=xl/calcChain.xml><?xml version="1.0" encoding="utf-8"?>
<calcChain xmlns="http://schemas.openxmlformats.org/spreadsheetml/2006/main">
  <c r="D15" i="41" l="1"/>
  <c r="D17" i="41" l="1"/>
  <c r="B22" i="38" l="1"/>
  <c r="F11" i="37"/>
  <c r="A32" i="41" l="1"/>
  <c r="B32" i="41"/>
  <c r="A36" i="41"/>
  <c r="A35" i="41"/>
  <c r="A34" i="41"/>
  <c r="A33" i="41"/>
  <c r="A31" i="41"/>
  <c r="A30" i="41"/>
  <c r="A27" i="41"/>
  <c r="D32" i="43"/>
  <c r="D26" i="41" s="1"/>
  <c r="D27" i="41" s="1"/>
  <c r="D25" i="41" l="1"/>
  <c r="E9" i="38" l="1"/>
  <c r="F19" i="39"/>
  <c r="F18" i="39"/>
  <c r="B5" i="41"/>
  <c r="B6" i="41"/>
  <c r="B17" i="38"/>
  <c r="B18" i="38" s="1"/>
  <c r="F4" i="37" l="1"/>
  <c r="F14" i="37" s="1"/>
  <c r="F5" i="37"/>
  <c r="F6" i="37"/>
  <c r="F7" i="37"/>
  <c r="F8" i="37"/>
  <c r="F9" i="37"/>
  <c r="F10" i="37"/>
  <c r="F12" i="37"/>
  <c r="F13" i="37"/>
  <c r="F4" i="42" l="1"/>
  <c r="F5" i="42"/>
  <c r="F6" i="42"/>
  <c r="F7" i="42"/>
  <c r="F8" i="42" l="1"/>
  <c r="F26" i="42"/>
  <c r="F25" i="42"/>
  <c r="F24" i="42"/>
  <c r="F23" i="42"/>
  <c r="F22" i="42"/>
  <c r="F21" i="42"/>
  <c r="F20" i="42"/>
  <c r="F19" i="42"/>
  <c r="F18" i="42"/>
  <c r="F17" i="42"/>
  <c r="F16" i="42"/>
  <c r="F15" i="42"/>
  <c r="F14" i="42"/>
  <c r="F13" i="42"/>
  <c r="F12" i="42"/>
  <c r="F17" i="39"/>
  <c r="F16" i="39"/>
  <c r="F15" i="39"/>
  <c r="F14" i="39"/>
  <c r="F13" i="39"/>
  <c r="F12" i="39"/>
  <c r="F9" i="39"/>
  <c r="F8" i="39"/>
  <c r="F7" i="39"/>
  <c r="F6" i="39"/>
  <c r="F5" i="39"/>
  <c r="F4" i="39"/>
  <c r="E10" i="38"/>
  <c r="E8" i="38"/>
  <c r="E7" i="38"/>
  <c r="E6" i="38"/>
  <c r="B7" i="41"/>
  <c r="B8" i="41"/>
  <c r="E5" i="38"/>
  <c r="E4" i="38"/>
  <c r="E11" i="38" l="1"/>
  <c r="D12" i="41" s="1"/>
  <c r="D11" i="41"/>
  <c r="D14" i="41"/>
  <c r="F27" i="42"/>
  <c r="F20" i="39"/>
  <c r="D13" i="41" s="1"/>
  <c r="D16" i="41" l="1"/>
  <c r="D18" i="41" l="1"/>
  <c r="D19" i="41" s="1"/>
  <c r="B30" i="41" s="1"/>
  <c r="B31" i="41"/>
  <c r="B34" i="41" l="1"/>
  <c r="B33" i="41"/>
  <c r="B35" i="41" l="1"/>
  <c r="B36" i="41"/>
</calcChain>
</file>

<file path=xl/sharedStrings.xml><?xml version="1.0" encoding="utf-8"?>
<sst xmlns="http://schemas.openxmlformats.org/spreadsheetml/2006/main" count="228" uniqueCount="149">
  <si>
    <t>GRUNNLAGSDATA</t>
  </si>
  <si>
    <t>Dato:</t>
  </si>
  <si>
    <t>Postnr.</t>
  </si>
  <si>
    <t>Type virksomhet</t>
  </si>
  <si>
    <t xml:space="preserve">Mobiltelefon:          </t>
  </si>
  <si>
    <t xml:space="preserve">Sted: </t>
  </si>
  <si>
    <t xml:space="preserve">Adresse: </t>
  </si>
  <si>
    <t xml:space="preserve">Organisasjonsnummer (9 siffer): </t>
  </si>
  <si>
    <t xml:space="preserve">Navn på området:     </t>
  </si>
  <si>
    <t xml:space="preserve">Berørte gårds- og bruksnummer:       </t>
  </si>
  <si>
    <t xml:space="preserve">Kommune: </t>
  </si>
  <si>
    <t>Beskrivende post</t>
  </si>
  <si>
    <t>Kommentar</t>
  </si>
  <si>
    <t>Utarbeide riveplan</t>
  </si>
  <si>
    <t>Massehåndtering og arrondering, jfr. kapittel 5.3.2. i Veileder for økonomisk sikkerhetsstillelse</t>
  </si>
  <si>
    <t>Annen varig sikring, jfr. kapittel 5.3.3. i Veileder for økonomisk sikkerhetsstillelse</t>
  </si>
  <si>
    <t>Beplantning, jfr. kapittel 5.3.4. i Veileder for økonomisk sikkerhetsstillelse</t>
  </si>
  <si>
    <t xml:space="preserve">Mengde </t>
  </si>
  <si>
    <t xml:space="preserve">Enhetspris </t>
  </si>
  <si>
    <t xml:space="preserve">Skilting </t>
  </si>
  <si>
    <t>Kostnad for vedlikehold av sikringstiltak</t>
  </si>
  <si>
    <t>Etablering av sikringsgjerder</t>
  </si>
  <si>
    <t xml:space="preserve">Sikring / tetting av underjordiske rom </t>
  </si>
  <si>
    <t>Sikring / tetting av dagåpninger</t>
  </si>
  <si>
    <t>Omfang vurderes, beskrives og kostnadsberegnes</t>
  </si>
  <si>
    <t>Beplantning</t>
  </si>
  <si>
    <t>Fjerning av avfall og skrot</t>
  </si>
  <si>
    <t>Sanering av forurenset masse</t>
  </si>
  <si>
    <t>Drenering og pumping av overflatevann og grunnvann</t>
  </si>
  <si>
    <t>Tetting av overvåkingsbrønner og borehull.</t>
  </si>
  <si>
    <t>Ivaretagelse av spesielle naturhensyn</t>
  </si>
  <si>
    <t>Vann- og annen miljøovervåking</t>
  </si>
  <si>
    <t>Innmåling og dokumentasjon</t>
  </si>
  <si>
    <t>Sum Direkte kostnader</t>
  </si>
  <si>
    <t>Navn på uttak:</t>
  </si>
  <si>
    <t>Naturstein</t>
  </si>
  <si>
    <t>Åpent areal:</t>
  </si>
  <si>
    <t>Timer</t>
  </si>
  <si>
    <t>Daa</t>
  </si>
  <si>
    <t>Høyde [m]</t>
  </si>
  <si>
    <t>Lengde [m]</t>
  </si>
  <si>
    <t>Stabilitetsvinkel [°]</t>
  </si>
  <si>
    <t>Utfyllers navn og stilling:</t>
  </si>
  <si>
    <t>År</t>
  </si>
  <si>
    <t>Type uttak :</t>
  </si>
  <si>
    <t>Kostnad for tilført masse, grus</t>
  </si>
  <si>
    <t>Kostnad for tilført masse, pukk</t>
  </si>
  <si>
    <t xml:space="preserve">Tilsåing </t>
  </si>
  <si>
    <t>Fjerning av vei (skogs- eller grusvei)</t>
  </si>
  <si>
    <t>Istandsetting av vei (skogs- eller grusvei)</t>
  </si>
  <si>
    <t>Fjerning av vei (asfaltert vei)</t>
  </si>
  <si>
    <t>Istandsetting av vei (asfaltert vei)</t>
  </si>
  <si>
    <t>Ingeniørgeologisk inspeksjon og oppfølging</t>
  </si>
  <si>
    <t>Spettrensk</t>
  </si>
  <si>
    <t>Bolter</t>
  </si>
  <si>
    <t>Steinsprangnett</t>
  </si>
  <si>
    <t>Wirenett</t>
  </si>
  <si>
    <t>Sprenging</t>
  </si>
  <si>
    <t xml:space="preserve">
</t>
  </si>
  <si>
    <t xml:space="preserve">Omfatter f.eks installasjon av betongplate mm. </t>
  </si>
  <si>
    <r>
      <t>Planlagt årlig uttak [m</t>
    </r>
    <r>
      <rPr>
        <b/>
        <vertAlign val="superscript"/>
        <sz val="11"/>
        <color theme="1"/>
        <rFont val="Calibri"/>
        <family val="2"/>
        <scheme val="minor"/>
      </rPr>
      <t>3</t>
    </r>
    <r>
      <rPr>
        <b/>
        <sz val="11"/>
        <color theme="1"/>
        <rFont val="Calibri"/>
        <family val="2"/>
        <scheme val="minor"/>
      </rPr>
      <t>/år]:</t>
    </r>
  </si>
  <si>
    <t>Planlagt årlig uttak [tonn/år]:</t>
  </si>
  <si>
    <t>Kostnad for tilført masse, matjord/toppdekke</t>
  </si>
  <si>
    <t>Etablering av sikringsvoller</t>
  </si>
  <si>
    <r>
      <t xml:space="preserve">Planlagt driftsperiode for </t>
    </r>
    <r>
      <rPr>
        <b/>
        <sz val="11"/>
        <rFont val="Calibri"/>
        <family val="2"/>
        <scheme val="minor"/>
      </rPr>
      <t xml:space="preserve">aktuell etappe? </t>
    </r>
    <r>
      <rPr>
        <b/>
        <sz val="11"/>
        <color theme="1"/>
        <rFont val="Calibri"/>
        <family val="2"/>
        <scheme val="minor"/>
      </rPr>
      <t>[år]:</t>
    </r>
  </si>
  <si>
    <t>Andre direkte avslutningskostnader jfr. kapittel 5.3.5. i Veileder for økonomisk sikkerhetsstillelse</t>
  </si>
  <si>
    <t>Fjerning (riving og deponering) av konstruksjoner, jfr. kapittel 5.3.2. i Veileder for økonomisk sikkerhetsstillelse</t>
  </si>
  <si>
    <t>Fjerning av konstruksjoner</t>
  </si>
  <si>
    <t>Massehåndtering og arrondering</t>
  </si>
  <si>
    <t>Annen varig sikring</t>
  </si>
  <si>
    <t>Andre direkte avslutningskostnader</t>
  </si>
  <si>
    <t>Driftstid:</t>
  </si>
  <si>
    <t>Låsbar bom ved innkjørsel</t>
  </si>
  <si>
    <t>Sum andre direkte avslutningskostnader</t>
  </si>
  <si>
    <t>Sum beplantning</t>
  </si>
  <si>
    <t>Sum annen varig sikring</t>
  </si>
  <si>
    <t>Sum massehåndtering og arrondering</t>
  </si>
  <si>
    <t>Sum fjerning og riving av konstruksjoner</t>
  </si>
  <si>
    <t>Direkte kostnader</t>
  </si>
  <si>
    <t>Direkte og indirekte kostnader</t>
  </si>
  <si>
    <t>Kr/tonn</t>
  </si>
  <si>
    <t>Enhet</t>
  </si>
  <si>
    <t>Maskin + maskinfører</t>
  </si>
  <si>
    <t>Åpent areal* under drift [daa]:              (*Enhvertid påbegynt, ikke avsluttet)</t>
  </si>
  <si>
    <t>Beskrives nærmere ved behov</t>
  </si>
  <si>
    <t xml:space="preserve">Riving av bygg / konstruksjoner. Inkluderer arbeidskostnad og maskinleie. </t>
  </si>
  <si>
    <t xml:space="preserve">Fjerning av fundamenter og ledninger under terrengnivå. Inkluderer arbeidskostnad og maskinleie. </t>
  </si>
  <si>
    <t>Kostnader for utførelse av selve saneringsarbeidet.                                                                                                          Beskrives nærmere ved behov</t>
  </si>
  <si>
    <r>
      <t xml:space="preserve">Deponikostnad. Leveranse av </t>
    </r>
    <r>
      <rPr>
        <u/>
        <sz val="11"/>
        <color theme="1"/>
        <rFont val="Calibri"/>
        <family val="2"/>
        <scheme val="minor"/>
      </rPr>
      <t>farlig avfall</t>
    </r>
    <r>
      <rPr>
        <sz val="11"/>
        <color theme="1"/>
        <rFont val="Calibri"/>
        <family val="2"/>
        <scheme val="minor"/>
      </rPr>
      <t xml:space="preserve"> til godkjent mottak, inkl.transp.</t>
    </r>
  </si>
  <si>
    <t xml:space="preserve">Gjerder uten avtale om fremtidig vedlikehold vurderes normalt ikke som varig sikring.                          Beskrives nærmere ved behov </t>
  </si>
  <si>
    <t>(For Pukk/Steinbrudd og Naturstein) Skal pallen(e) trappes ned? Renskes? Boltes? Behov må vurderes. Sikringene må vedlikeholdes for å regnes som permanent sikring.</t>
  </si>
  <si>
    <t>Planering og arrondering</t>
  </si>
  <si>
    <t xml:space="preserve">Areal/tid/volum vurderes. Kostnad for utførelse inkludert maskinleie og arbeidstid beregnes </t>
  </si>
  <si>
    <t xml:space="preserve"> </t>
  </si>
  <si>
    <t>Kalkulator</t>
  </si>
  <si>
    <r>
      <t>Volum masser [m</t>
    </r>
    <r>
      <rPr>
        <b/>
        <vertAlign val="superscript"/>
        <sz val="11"/>
        <color rgb="FF3F3F3F"/>
        <rFont val="Calibri"/>
        <family val="2"/>
        <scheme val="minor"/>
      </rPr>
      <t>3</t>
    </r>
    <r>
      <rPr>
        <b/>
        <sz val="11"/>
        <color rgb="FF3F3F3F"/>
        <rFont val="Calibri"/>
        <family val="2"/>
        <scheme val="minor"/>
      </rPr>
      <t>]</t>
    </r>
  </si>
  <si>
    <r>
      <t xml:space="preserve">Deponikostnad. Leveranse av </t>
    </r>
    <r>
      <rPr>
        <u/>
        <sz val="11"/>
        <color theme="1"/>
        <rFont val="Calibri"/>
        <family val="2"/>
        <scheme val="minor"/>
      </rPr>
      <t>inert riveavfall</t>
    </r>
    <r>
      <rPr>
        <sz val="11"/>
        <color theme="1"/>
        <rFont val="Calibri"/>
        <family val="2"/>
        <scheme val="minor"/>
      </rPr>
      <t xml:space="preserve"> til godkjent mottak, inkl.transp.</t>
    </r>
  </si>
  <si>
    <r>
      <t xml:space="preserve">Deponikostnad. Leveranse av </t>
    </r>
    <r>
      <rPr>
        <u/>
        <sz val="11"/>
        <color theme="1"/>
        <rFont val="Calibri"/>
        <family val="2"/>
        <scheme val="minor"/>
      </rPr>
      <t>forurenset riveavfall</t>
    </r>
    <r>
      <rPr>
        <sz val="11"/>
        <color theme="1"/>
        <rFont val="Calibri"/>
        <family val="2"/>
        <scheme val="minor"/>
      </rPr>
      <t xml:space="preserve"> til godkjent mottak, inkl.transp.</t>
    </r>
  </si>
  <si>
    <r>
      <t>Volum masser [m</t>
    </r>
    <r>
      <rPr>
        <vertAlign val="superscript"/>
        <sz val="11"/>
        <color theme="1"/>
        <rFont val="Calibri"/>
        <family val="2"/>
        <scheme val="minor"/>
      </rPr>
      <t>3</t>
    </r>
    <r>
      <rPr>
        <sz val="11"/>
        <color theme="1"/>
        <rFont val="Calibri"/>
        <family val="2"/>
        <scheme val="minor"/>
      </rPr>
      <t>]</t>
    </r>
  </si>
  <si>
    <t>(Kan redigeres)            Annen kostnad beskrives</t>
  </si>
  <si>
    <t>(Kan redigeres)                     Annen kostnad beskrives</t>
  </si>
  <si>
    <t>Søkers/bedriftens navn</t>
  </si>
  <si>
    <t xml:space="preserve">E-post: </t>
  </si>
  <si>
    <t>Volumberegning sikringsvoll,                                                            egenskap til sikringsvoll</t>
  </si>
  <si>
    <t>Tidsforbruk basert på                           massevolum og effektivitet</t>
  </si>
  <si>
    <r>
      <t>m</t>
    </r>
    <r>
      <rPr>
        <vertAlign val="superscript"/>
        <sz val="11"/>
        <color theme="1"/>
        <rFont val="Calibri"/>
        <family val="2"/>
        <scheme val="minor"/>
      </rPr>
      <t>3</t>
    </r>
    <r>
      <rPr>
        <sz val="11"/>
        <color theme="1"/>
        <rFont val="Calibri"/>
        <family val="2"/>
        <scheme val="minor"/>
      </rPr>
      <t>/time</t>
    </r>
  </si>
  <si>
    <t>Teoretisk nedre grunnbeløp for valgt masse-kategori:</t>
  </si>
  <si>
    <t>Kr/døgn</t>
  </si>
  <si>
    <t>Kr/kg</t>
  </si>
  <si>
    <t>Kr/m3 løsmasse</t>
  </si>
  <si>
    <t xml:space="preserve">Kostnad       </t>
  </si>
  <si>
    <r>
      <t>Sand (33</t>
    </r>
    <r>
      <rPr>
        <sz val="11"/>
        <color theme="1"/>
        <rFont val="Calibri"/>
        <family val="2"/>
      </rPr>
      <t>°)</t>
    </r>
  </si>
  <si>
    <t>Grus (35°)</t>
  </si>
  <si>
    <t>Pukk/sprengstein (42°)</t>
  </si>
  <si>
    <t>Velg enhet</t>
  </si>
  <si>
    <t>Velg massetype</t>
  </si>
  <si>
    <t xml:space="preserve">For hjelp til beregning for masse- og tidsforbruk for sikringsvoll, se utregning nedenfor: </t>
  </si>
  <si>
    <t>Steinbrudd/pukk</t>
  </si>
  <si>
    <t>Valgt</t>
  </si>
  <si>
    <t>Velg uttakstype</t>
  </si>
  <si>
    <t xml:space="preserve">Kostnad     </t>
  </si>
  <si>
    <t>Kostnad</t>
  </si>
  <si>
    <t>(Kan redigeres)            
Annen kostnad beskrives</t>
  </si>
  <si>
    <t>Ja</t>
  </si>
  <si>
    <t>Nei</t>
  </si>
  <si>
    <t>Driftspause</t>
  </si>
  <si>
    <t>Drives det på forekomsten i dag?</t>
  </si>
  <si>
    <t>Kr/time</t>
  </si>
  <si>
    <t>Kr/løpemeter</t>
  </si>
  <si>
    <t>Kr/m2</t>
  </si>
  <si>
    <t>Kr/m3 in-situ fjellmasse</t>
  </si>
  <si>
    <t>Kr/stk</t>
  </si>
  <si>
    <t>Beplanting</t>
  </si>
  <si>
    <t>Løsmasse /grus</t>
  </si>
  <si>
    <t>Innbetalingsform</t>
  </si>
  <si>
    <t>Individuell avsetning/pant i konto + kontantbeløp før oppstart (grunnbeløp)</t>
  </si>
  <si>
    <t>Individuell avsetning/pant i konto + bankgaranti før oppstart (grunnbeløp)</t>
  </si>
  <si>
    <t>Bankgaranti alene/konserngaranti</t>
  </si>
  <si>
    <t>Drift</t>
  </si>
  <si>
    <t>Uttakstype</t>
  </si>
  <si>
    <t>Voll</t>
  </si>
  <si>
    <t>Massekategori:</t>
  </si>
  <si>
    <t>Nedre grunnbeløp:</t>
  </si>
  <si>
    <t>Velg organisering av økonomisk sikkerhet:</t>
  </si>
  <si>
    <t>IKKE gjør forandringer i dette arket!</t>
  </si>
  <si>
    <t>Konsulenttjenester</t>
  </si>
  <si>
    <t>Indirekte kostnader 
(% av direkte kostnader)</t>
  </si>
  <si>
    <r>
      <t xml:space="preserve">Denne fanen er </t>
    </r>
    <r>
      <rPr>
        <b/>
        <sz val="16"/>
        <color rgb="FFFF0000"/>
        <rFont val="Calibri"/>
        <family val="2"/>
        <scheme val="minor"/>
      </rPr>
      <t>ikke</t>
    </r>
    <r>
      <rPr>
        <sz val="16"/>
        <color rgb="FFFF0000"/>
        <rFont val="Calibri"/>
        <family val="2"/>
        <scheme val="minor"/>
      </rPr>
      <t xml:space="preserve"> redigerbar, med unntak av postene  "Konsulenttjenester", "</t>
    </r>
    <r>
      <rPr>
        <i/>
        <sz val="16"/>
        <color rgb="FFFF0000"/>
        <rFont val="Calibri"/>
        <family val="2"/>
        <scheme val="minor"/>
      </rPr>
      <t>sum indirekte kostnader</t>
    </r>
    <r>
      <rPr>
        <sz val="16"/>
        <color rgb="FFFF0000"/>
        <rFont val="Calibri"/>
        <family val="2"/>
        <scheme val="minor"/>
      </rPr>
      <t xml:space="preserve">" og valg av organisering av økonomisk sikkerhet. 
Fyll inn informasjon i påfølgende ark-faner. </t>
    </r>
  </si>
  <si>
    <t>Velg ett av alternativene: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</si>
</sst>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kr&quot;\ #,##0.00;[Red]&quot;kr&quot;\ \-#,##0.00"/>
    <numFmt numFmtId="44" formatCode="_ &quot;kr&quot;\ * #,##0.00_ ;_ &quot;kr&quot;\ * \-#,##0.00_ ;_ &quot;kr&quot;\ * &quot;-&quot;??_ ;_ @_ "/>
    <numFmt numFmtId="164" formatCode="#,##0_ ;\-#,##0\ "/>
    <numFmt numFmtId="165" formatCode="&quot;kr&quot;\ #,##0.00"/>
    <numFmt numFmtId="166" formatCode="&quot;kr&quot;\ #,##0"/>
    <numFmt numFmtId="167" formatCode="0.0"/>
  </numFmts>
  <fonts count="29"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1"/>
      <color rgb="FF3F3F76"/>
      <name val="Calibri"/>
      <family val="2"/>
      <scheme val="minor"/>
    </font>
    <font>
      <b/>
      <sz val="14"/>
      <color theme="1"/>
      <name val="Calibri"/>
      <family val="2"/>
      <scheme val="minor"/>
    </font>
    <font>
      <b/>
      <sz val="12"/>
      <color theme="1"/>
      <name val="Calibri"/>
      <family val="2"/>
      <scheme val="minor"/>
    </font>
    <font>
      <b/>
      <vertAlign val="superscript"/>
      <sz val="11"/>
      <color theme="1"/>
      <name val="Calibri"/>
      <family val="2"/>
      <scheme val="minor"/>
    </font>
    <font>
      <b/>
      <i/>
      <sz val="11"/>
      <color theme="1"/>
      <name val="Calibri"/>
      <family val="2"/>
      <scheme val="minor"/>
    </font>
    <font>
      <b/>
      <sz val="14"/>
      <color rgb="FFFF0000"/>
      <name val="Calibri"/>
      <family val="2"/>
      <scheme val="minor"/>
    </font>
    <font>
      <b/>
      <sz val="12"/>
      <color rgb="FFFF0000"/>
      <name val="Calibri"/>
      <family val="2"/>
      <scheme val="minor"/>
    </font>
    <font>
      <b/>
      <sz val="12"/>
      <color theme="1" tint="0.499984740745262"/>
      <name val="Calibri"/>
      <family val="2"/>
      <scheme val="minor"/>
    </font>
    <font>
      <b/>
      <sz val="11"/>
      <color rgb="FF3F3F3F"/>
      <name val="Calibri"/>
      <family val="2"/>
      <scheme val="minor"/>
    </font>
    <font>
      <b/>
      <i/>
      <sz val="11"/>
      <color theme="1" tint="0.14993743705557422"/>
      <name val="Calibri"/>
      <family val="2"/>
      <scheme val="minor"/>
    </font>
    <font>
      <b/>
      <sz val="11"/>
      <color theme="1" tint="0.24994659260841701"/>
      <name val="Calibri"/>
      <family val="2"/>
      <scheme val="minor"/>
    </font>
    <font>
      <b/>
      <vertAlign val="superscript"/>
      <sz val="11"/>
      <color rgb="FF3F3F3F"/>
      <name val="Calibri"/>
      <family val="2"/>
      <scheme val="minor"/>
    </font>
    <font>
      <b/>
      <sz val="11"/>
      <name val="Calibri"/>
      <family val="2"/>
      <scheme val="minor"/>
    </font>
    <font>
      <b/>
      <u/>
      <sz val="11"/>
      <color theme="1"/>
      <name val="Calibri"/>
      <family val="2"/>
      <scheme val="minor"/>
    </font>
    <font>
      <vertAlign val="superscript"/>
      <sz val="11"/>
      <color theme="1"/>
      <name val="Calibri"/>
      <family val="2"/>
      <scheme val="minor"/>
    </font>
    <font>
      <u/>
      <sz val="11"/>
      <color theme="1"/>
      <name val="Calibri"/>
      <family val="2"/>
      <scheme val="minor"/>
    </font>
    <font>
      <sz val="16"/>
      <color rgb="FFFF0000"/>
      <name val="Calibri"/>
      <family val="2"/>
      <scheme val="minor"/>
    </font>
    <font>
      <b/>
      <sz val="16"/>
      <color rgb="FFFF0000"/>
      <name val="Calibri"/>
      <family val="2"/>
      <scheme val="minor"/>
    </font>
    <font>
      <i/>
      <sz val="16"/>
      <color rgb="FFFF0000"/>
      <name val="Calibri"/>
      <family val="2"/>
      <scheme val="minor"/>
    </font>
    <font>
      <sz val="11"/>
      <color theme="1"/>
      <name val="Calibri"/>
      <family val="2"/>
    </font>
    <font>
      <b/>
      <sz val="11"/>
      <color rgb="FF3F3F76"/>
      <name val="Calibri"/>
      <family val="2"/>
      <scheme val="minor"/>
    </font>
    <font>
      <b/>
      <sz val="12"/>
      <name val="Calibri"/>
      <family val="2"/>
      <scheme val="minor"/>
    </font>
    <font>
      <b/>
      <sz val="16"/>
      <color theme="1" tint="0.24994659260841701"/>
      <name val="Calibri"/>
      <family val="2"/>
      <scheme val="minor"/>
    </font>
    <font>
      <sz val="11"/>
      <name val="Calibri"/>
      <family val="2"/>
      <scheme val="minor"/>
    </font>
    <font>
      <b/>
      <sz val="36"/>
      <color rgb="FFFF0000"/>
      <name val="Calibri"/>
      <family val="2"/>
      <scheme val="minor"/>
    </font>
  </fonts>
  <fills count="15">
    <fill>
      <patternFill patternType="none"/>
    </fill>
    <fill>
      <patternFill patternType="gray125"/>
    </fill>
    <fill>
      <patternFill patternType="solid">
        <fgColor rgb="FFFFCC99"/>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61BEC3"/>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rgb="FFF2F2F2"/>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Dashed">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bottom style="thin">
        <color rgb="FF7F7F7F"/>
      </bottom>
      <diagonal/>
    </border>
    <border>
      <left style="thin">
        <color rgb="FF7F7F7F"/>
      </left>
      <right style="thin">
        <color rgb="FF7F7F7F"/>
      </right>
      <top style="thin">
        <color rgb="FF7F7F7F"/>
      </top>
      <bottom/>
      <diagonal/>
    </border>
    <border>
      <left style="thin">
        <color rgb="FF7F7F7F"/>
      </left>
      <right style="medium">
        <color indexed="64"/>
      </right>
      <top/>
      <bottom style="thin">
        <color rgb="FF7F7F7F"/>
      </bottom>
      <diagonal/>
    </border>
    <border>
      <left/>
      <right/>
      <top style="thin">
        <color rgb="FF7F7F7F"/>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style="mediumDash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style="double">
        <color rgb="FF3F3F3F"/>
      </left>
      <right style="double">
        <color rgb="FF3F3F3F"/>
      </right>
      <top/>
      <bottom style="double">
        <color rgb="FF3F3F3F"/>
      </bottom>
      <diagonal/>
    </border>
    <border>
      <left/>
      <right style="thin">
        <color indexed="64"/>
      </right>
      <top style="double">
        <color rgb="FF3F3F3F"/>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rgb="FF3F3F3F"/>
      </left>
      <right/>
      <top style="double">
        <color rgb="FF3F3F3F"/>
      </top>
      <bottom style="double">
        <color rgb="FF3F3F3F"/>
      </bottom>
      <diagonal/>
    </border>
    <border>
      <left style="double">
        <color rgb="FF3F3F3F"/>
      </left>
      <right/>
      <top style="medium">
        <color indexed="64"/>
      </top>
      <bottom style="double">
        <color rgb="FF3F3F3F"/>
      </bottom>
      <diagonal/>
    </border>
    <border>
      <left/>
      <right/>
      <top style="double">
        <color rgb="FF3F3F3F"/>
      </top>
      <bottom style="thin">
        <color indexed="64"/>
      </bottom>
      <diagonal/>
    </border>
    <border>
      <left style="double">
        <color rgb="FF3F3F3F"/>
      </left>
      <right/>
      <top style="double">
        <color rgb="FF3F3F3F"/>
      </top>
      <bottom style="thin">
        <color indexed="64"/>
      </bottom>
      <diagonal/>
    </border>
    <border>
      <left/>
      <right/>
      <top style="thin">
        <color rgb="FF7F7F7F"/>
      </top>
      <bottom style="thin">
        <color indexed="64"/>
      </bottom>
      <diagonal/>
    </border>
    <border>
      <left/>
      <right/>
      <top style="double">
        <color indexed="64"/>
      </top>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left/>
      <right style="thin">
        <color indexed="64"/>
      </right>
      <top/>
      <bottom style="double">
        <color indexed="64"/>
      </bottom>
      <diagonal/>
    </border>
  </borders>
  <cellStyleXfs count="6">
    <xf numFmtId="0" fontId="0" fillId="0" borderId="0"/>
    <xf numFmtId="0" fontId="4" fillId="2" borderId="16" applyNumberFormat="0" applyAlignment="0" applyProtection="0"/>
    <xf numFmtId="44" fontId="3" fillId="0" borderId="0" applyFont="0" applyFill="0" applyBorder="0" applyAlignment="0" applyProtection="0"/>
    <xf numFmtId="0" fontId="14" fillId="13" borderId="31" applyNumberFormat="0" applyAlignment="0" applyProtection="0"/>
    <xf numFmtId="0" fontId="13" fillId="0" borderId="0" applyNumberFormat="0" applyFill="0" applyBorder="0" applyAlignment="0" applyProtection="0"/>
    <xf numFmtId="0" fontId="12" fillId="14" borderId="58" applyNumberFormat="0" applyAlignment="0" applyProtection="0"/>
  </cellStyleXfs>
  <cellXfs count="210">
    <xf numFmtId="0" fontId="0" fillId="0" borderId="0" xfId="0"/>
    <xf numFmtId="0" fontId="0" fillId="0" borderId="0" xfId="0" applyFill="1" applyBorder="1"/>
    <xf numFmtId="0" fontId="0" fillId="0" borderId="0" xfId="0" applyBorder="1"/>
    <xf numFmtId="0" fontId="0" fillId="0" borderId="0" xfId="0" applyFill="1"/>
    <xf numFmtId="0" fontId="0" fillId="0" borderId="0" xfId="0" applyAlignment="1">
      <alignment vertical="center" wrapText="1"/>
    </xf>
    <xf numFmtId="0" fontId="0" fillId="0" borderId="0" xfId="0" applyAlignment="1">
      <alignment wrapText="1"/>
    </xf>
    <xf numFmtId="0" fontId="1" fillId="0" borderId="0" xfId="0" applyFont="1" applyAlignment="1">
      <alignment vertical="center" wrapText="1"/>
    </xf>
    <xf numFmtId="0" fontId="1" fillId="0" borderId="0" xfId="0" applyFont="1" applyFill="1" applyBorder="1" applyAlignment="1">
      <alignment vertical="center" wrapText="1"/>
    </xf>
    <xf numFmtId="0" fontId="0" fillId="0" borderId="0" xfId="0" applyFont="1" applyAlignment="1"/>
    <xf numFmtId="0" fontId="0" fillId="0" borderId="0" xfId="0" applyFont="1" applyFill="1" applyBorder="1" applyAlignment="1"/>
    <xf numFmtId="0" fontId="0" fillId="0" borderId="0" xfId="0" applyFont="1" applyAlignment="1">
      <alignment vertical="center"/>
    </xf>
    <xf numFmtId="0" fontId="0" fillId="0" borderId="0" xfId="0" applyFill="1" applyAlignment="1">
      <alignment vertical="center"/>
    </xf>
    <xf numFmtId="0" fontId="5" fillId="4" borderId="25" xfId="0"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left" vertical="center" wrapText="1"/>
    </xf>
    <xf numFmtId="0" fontId="10" fillId="0" borderId="12" xfId="0" applyFont="1" applyFill="1" applyBorder="1" applyAlignment="1">
      <alignment vertical="center" wrapText="1"/>
    </xf>
    <xf numFmtId="0" fontId="9" fillId="0" borderId="12" xfId="0" applyFont="1" applyFill="1" applyBorder="1" applyAlignment="1">
      <alignment vertical="center" wrapText="1"/>
    </xf>
    <xf numFmtId="0" fontId="0" fillId="0" borderId="0" xfId="0" applyFill="1" applyBorder="1" applyAlignment="1">
      <alignment horizontal="center" vertical="center" wrapText="1"/>
    </xf>
    <xf numFmtId="165" fontId="6" fillId="0" borderId="0" xfId="2" applyNumberFormat="1" applyFont="1" applyFill="1" applyBorder="1" applyAlignment="1">
      <alignment horizontal="center" vertical="center"/>
    </xf>
    <xf numFmtId="8" fontId="0" fillId="0" borderId="0" xfId="0" applyNumberFormat="1"/>
    <xf numFmtId="0" fontId="0" fillId="0" borderId="0" xfId="0" applyBorder="1" applyAlignment="1">
      <alignment vertical="center" wrapText="1"/>
    </xf>
    <xf numFmtId="0" fontId="14" fillId="13" borderId="31" xfId="3" applyAlignment="1">
      <alignment horizontal="center" vertical="center" wrapText="1"/>
    </xf>
    <xf numFmtId="0" fontId="5" fillId="3" borderId="14" xfId="0" applyFont="1" applyFill="1" applyBorder="1" applyAlignment="1">
      <alignment horizontal="left" vertical="center" wrapText="1"/>
    </xf>
    <xf numFmtId="0" fontId="5" fillId="3" borderId="11" xfId="0" applyFont="1" applyFill="1" applyBorder="1" applyAlignment="1">
      <alignment vertical="center" wrapText="1"/>
    </xf>
    <xf numFmtId="0" fontId="0" fillId="4" borderId="27" xfId="0" applyFill="1" applyBorder="1"/>
    <xf numFmtId="166" fontId="1" fillId="3" borderId="24" xfId="0" applyNumberFormat="1" applyFont="1" applyFill="1" applyBorder="1" applyAlignment="1">
      <alignment vertical="center"/>
    </xf>
    <xf numFmtId="0" fontId="1" fillId="3" borderId="30" xfId="0" applyFont="1" applyFill="1" applyBorder="1" applyAlignment="1">
      <alignment vertical="center" wrapText="1"/>
    </xf>
    <xf numFmtId="166" fontId="1" fillId="3" borderId="22" xfId="0" applyNumberFormat="1" applyFont="1" applyFill="1" applyBorder="1" applyAlignment="1">
      <alignment horizontal="right" vertical="center"/>
    </xf>
    <xf numFmtId="0" fontId="0" fillId="0" borderId="0" xfId="0" applyFill="1" applyBorder="1" applyAlignment="1">
      <alignment vertical="center" wrapText="1"/>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 fillId="7" borderId="14" xfId="0" applyFont="1" applyFill="1" applyBorder="1" applyAlignment="1">
      <alignment vertical="center" wrapText="1"/>
    </xf>
    <xf numFmtId="0" fontId="1" fillId="0" borderId="14" xfId="0" applyFont="1" applyFill="1" applyBorder="1" applyAlignment="1">
      <alignment vertical="center" wrapText="1"/>
    </xf>
    <xf numFmtId="0" fontId="4" fillId="2" borderId="34" xfId="1" applyBorder="1" applyAlignment="1">
      <alignment horizontal="center" wrapText="1"/>
    </xf>
    <xf numFmtId="0" fontId="4" fillId="0" borderId="35" xfId="1" applyFill="1" applyBorder="1" applyAlignment="1">
      <alignment horizontal="center" wrapText="1"/>
    </xf>
    <xf numFmtId="0" fontId="1" fillId="3" borderId="15" xfId="0" applyFont="1" applyFill="1" applyBorder="1" applyAlignment="1">
      <alignment horizontal="center" vertical="center" wrapText="1"/>
    </xf>
    <xf numFmtId="165" fontId="6" fillId="0" borderId="0" xfId="2" applyNumberFormat="1" applyFont="1" applyFill="1" applyBorder="1" applyAlignment="1">
      <alignment vertical="center"/>
    </xf>
    <xf numFmtId="0" fontId="0" fillId="7" borderId="10" xfId="0" applyFont="1" applyFill="1" applyBorder="1" applyAlignment="1">
      <alignment vertical="center" wrapText="1"/>
    </xf>
    <xf numFmtId="0" fontId="1" fillId="3" borderId="37" xfId="0" applyFont="1" applyFill="1" applyBorder="1" applyAlignment="1">
      <alignment vertical="center" wrapText="1"/>
    </xf>
    <xf numFmtId="0" fontId="1" fillId="3" borderId="37" xfId="0" applyFont="1" applyFill="1" applyBorder="1" applyAlignment="1">
      <alignment horizontal="center" vertical="center" wrapText="1"/>
    </xf>
    <xf numFmtId="0" fontId="1" fillId="3" borderId="37" xfId="0" applyFont="1" applyFill="1" applyBorder="1" applyAlignment="1">
      <alignment horizontal="center" vertical="center"/>
    </xf>
    <xf numFmtId="0" fontId="0" fillId="0" borderId="14" xfId="0" applyBorder="1" applyAlignment="1"/>
    <xf numFmtId="0" fontId="0" fillId="0" borderId="0" xfId="0" applyAlignment="1"/>
    <xf numFmtId="0" fontId="0" fillId="0" borderId="0" xfId="0" applyAlignment="1">
      <alignment horizontal="left"/>
    </xf>
    <xf numFmtId="166" fontId="1" fillId="3" borderId="24" xfId="0" applyNumberFormat="1" applyFont="1" applyFill="1" applyBorder="1" applyAlignment="1">
      <alignment horizontal="right" vertical="center"/>
    </xf>
    <xf numFmtId="0" fontId="1" fillId="3" borderId="29" xfId="0" applyFont="1" applyFill="1" applyBorder="1" applyAlignment="1">
      <alignment vertical="center" wrapText="1"/>
    </xf>
    <xf numFmtId="0" fontId="1" fillId="3" borderId="0" xfId="0" applyFont="1" applyFill="1" applyBorder="1" applyAlignment="1">
      <alignment vertical="center" wrapText="1"/>
    </xf>
    <xf numFmtId="0" fontId="0" fillId="0" borderId="38" xfId="0" applyBorder="1"/>
    <xf numFmtId="0" fontId="4" fillId="0" borderId="0" xfId="1" applyFill="1" applyBorder="1" applyAlignment="1"/>
    <xf numFmtId="0" fontId="4" fillId="0" borderId="0" xfId="1" applyFill="1" applyBorder="1" applyAlignment="1">
      <alignment vertical="center" wrapText="1"/>
    </xf>
    <xf numFmtId="0" fontId="4" fillId="0" borderId="0" xfId="1" applyFill="1" applyBorder="1" applyAlignment="1">
      <alignment horizontal="center"/>
    </xf>
    <xf numFmtId="0" fontId="6" fillId="0" borderId="0" xfId="0" applyFont="1" applyFill="1" applyBorder="1" applyAlignment="1">
      <alignment horizontal="center" vertical="center" wrapText="1"/>
    </xf>
    <xf numFmtId="0" fontId="0" fillId="0" borderId="22" xfId="0" applyBorder="1" applyAlignment="1">
      <alignment vertical="center"/>
    </xf>
    <xf numFmtId="0" fontId="5" fillId="4" borderId="41" xfId="0" applyFont="1" applyFill="1" applyBorder="1" applyAlignment="1">
      <alignment horizontal="center" vertical="center" wrapText="1"/>
    </xf>
    <xf numFmtId="0" fontId="1" fillId="3" borderId="22" xfId="0" applyFont="1" applyFill="1" applyBorder="1" applyAlignment="1">
      <alignment vertical="center" wrapText="1"/>
    </xf>
    <xf numFmtId="0" fontId="1" fillId="3" borderId="7" xfId="0" applyFont="1" applyFill="1" applyBorder="1" applyAlignment="1">
      <alignment horizontal="center" vertical="center" wrapText="1"/>
    </xf>
    <xf numFmtId="0" fontId="0" fillId="0" borderId="0" xfId="0" applyFont="1" applyFill="1" applyBorder="1" applyAlignment="1">
      <alignment wrapText="1"/>
    </xf>
    <xf numFmtId="0" fontId="1" fillId="0" borderId="0" xfId="0" applyFont="1" applyFill="1" applyBorder="1" applyAlignment="1"/>
    <xf numFmtId="0" fontId="0" fillId="7" borderId="44" xfId="0" applyFont="1" applyFill="1" applyBorder="1" applyAlignment="1">
      <alignment wrapText="1"/>
    </xf>
    <xf numFmtId="0" fontId="0" fillId="9" borderId="20" xfId="0" applyFont="1" applyFill="1" applyBorder="1" applyAlignment="1">
      <alignment wrapText="1"/>
    </xf>
    <xf numFmtId="0" fontId="0" fillId="7" borderId="46" xfId="0" applyFont="1" applyFill="1" applyBorder="1" applyAlignment="1">
      <alignment wrapText="1"/>
    </xf>
    <xf numFmtId="0" fontId="0" fillId="9" borderId="20" xfId="0" applyFont="1" applyFill="1" applyBorder="1" applyAlignment="1">
      <alignment vertical="center" wrapText="1"/>
    </xf>
    <xf numFmtId="0" fontId="14" fillId="13" borderId="47" xfId="3" applyBorder="1" applyAlignment="1">
      <alignment horizontal="center" vertical="center" wrapText="1"/>
    </xf>
    <xf numFmtId="0" fontId="0" fillId="7" borderId="26" xfId="0" applyFont="1" applyFill="1" applyBorder="1" applyAlignment="1">
      <alignment vertical="center" wrapText="1"/>
    </xf>
    <xf numFmtId="0" fontId="20" fillId="0" borderId="0" xfId="0" applyFont="1" applyFill="1" applyBorder="1" applyAlignment="1">
      <alignment vertical="center"/>
    </xf>
    <xf numFmtId="0" fontId="1" fillId="3"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8" xfId="0" applyFont="1" applyFill="1" applyBorder="1" applyAlignment="1">
      <alignment horizontal="center" vertical="center"/>
    </xf>
    <xf numFmtId="0" fontId="4" fillId="2" borderId="16" xfId="1" applyAlignment="1">
      <alignment horizontal="center" vertical="center" wrapText="1"/>
    </xf>
    <xf numFmtId="0" fontId="0" fillId="0" borderId="0" xfId="0" applyAlignment="1">
      <alignment horizontal="center" vertical="center" wrapText="1"/>
    </xf>
    <xf numFmtId="0" fontId="1" fillId="3" borderId="24" xfId="0" applyFont="1" applyFill="1" applyBorder="1" applyAlignment="1">
      <alignment vertical="center" wrapText="1"/>
    </xf>
    <xf numFmtId="0" fontId="0" fillId="4" borderId="24" xfId="0" applyFill="1" applyBorder="1"/>
    <xf numFmtId="0" fontId="0" fillId="7" borderId="20" xfId="0" applyFont="1" applyFill="1" applyBorder="1" applyAlignment="1">
      <alignment vertical="center" wrapText="1"/>
    </xf>
    <xf numFmtId="0" fontId="4" fillId="0" borderId="20" xfId="1" applyFill="1" applyBorder="1" applyAlignment="1"/>
    <xf numFmtId="0" fontId="14" fillId="13" borderId="31" xfId="3" applyAlignment="1">
      <alignment horizontal="center" vertical="center"/>
    </xf>
    <xf numFmtId="1" fontId="24" fillId="10" borderId="45" xfId="1" applyNumberFormat="1" applyFont="1" applyFill="1" applyBorder="1" applyAlignment="1">
      <alignment vertical="center"/>
    </xf>
    <xf numFmtId="0" fontId="4" fillId="10" borderId="48" xfId="1" applyFill="1" applyBorder="1" applyAlignment="1">
      <alignment vertical="center"/>
    </xf>
    <xf numFmtId="1" fontId="14" fillId="13" borderId="31" xfId="3" applyNumberFormat="1" applyAlignment="1">
      <alignment horizontal="center" vertical="center"/>
    </xf>
    <xf numFmtId="3" fontId="14" fillId="13" borderId="31" xfId="3" applyNumberFormat="1" applyAlignment="1">
      <alignment horizontal="center" vertical="center"/>
    </xf>
    <xf numFmtId="3" fontId="4" fillId="2" borderId="16" xfId="1" applyNumberFormat="1" applyAlignment="1">
      <alignment vertical="center"/>
    </xf>
    <xf numFmtId="0" fontId="14" fillId="13" borderId="31" xfId="3" applyAlignment="1">
      <alignment horizontal="left" vertical="center"/>
    </xf>
    <xf numFmtId="3" fontId="14" fillId="13" borderId="31" xfId="3" applyNumberFormat="1" applyAlignment="1">
      <alignment horizontal="left" vertical="center"/>
    </xf>
    <xf numFmtId="0" fontId="14" fillId="13" borderId="31" xfId="3" applyAlignment="1">
      <alignment vertical="center"/>
    </xf>
    <xf numFmtId="0" fontId="0" fillId="0" borderId="0" xfId="0" applyAlignment="1">
      <alignment horizontal="right"/>
    </xf>
    <xf numFmtId="0" fontId="0" fillId="0" borderId="49" xfId="0" applyBorder="1"/>
    <xf numFmtId="0" fontId="0" fillId="0" borderId="50" xfId="0" applyBorder="1"/>
    <xf numFmtId="0" fontId="0" fillId="0" borderId="51" xfId="0" applyBorder="1"/>
    <xf numFmtId="0" fontId="0" fillId="0" borderId="50" xfId="0" applyFont="1" applyBorder="1"/>
    <xf numFmtId="0" fontId="5" fillId="5" borderId="10" xfId="0" applyFont="1" applyFill="1" applyBorder="1" applyAlignment="1">
      <alignment vertical="center" wrapText="1"/>
    </xf>
    <xf numFmtId="0" fontId="5" fillId="4" borderId="30" xfId="0" applyFont="1" applyFill="1" applyBorder="1" applyAlignment="1">
      <alignment horizontal="center" vertical="center" wrapText="1"/>
    </xf>
    <xf numFmtId="0" fontId="5" fillId="4" borderId="22"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1" fillId="7" borderId="17" xfId="0" applyFont="1" applyFill="1" applyBorder="1" applyAlignment="1">
      <alignment vertical="center" wrapText="1"/>
    </xf>
    <xf numFmtId="0" fontId="14" fillId="13" borderId="47" xfId="3" applyBorder="1" applyAlignment="1">
      <alignment horizontal="left" vertical="center"/>
    </xf>
    <xf numFmtId="0" fontId="14" fillId="13" borderId="47" xfId="3" applyBorder="1" applyAlignment="1">
      <alignment horizontal="center" vertical="center"/>
    </xf>
    <xf numFmtId="3" fontId="14" fillId="13" borderId="47" xfId="3" applyNumberFormat="1" applyBorder="1" applyAlignment="1">
      <alignment horizontal="center" vertical="center"/>
    </xf>
    <xf numFmtId="3" fontId="4" fillId="2" borderId="32" xfId="1" applyNumberFormat="1" applyBorder="1" applyAlignment="1">
      <alignment vertical="center"/>
    </xf>
    <xf numFmtId="0" fontId="4" fillId="2" borderId="16" xfId="1"/>
    <xf numFmtId="0" fontId="4" fillId="2" borderId="32" xfId="1" applyBorder="1" applyAlignment="1">
      <alignment horizontal="center" vertical="center" wrapText="1"/>
    </xf>
    <xf numFmtId="1" fontId="14" fillId="13" borderId="47" xfId="3" applyNumberFormat="1" applyBorder="1" applyAlignment="1">
      <alignment horizontal="center" vertical="center"/>
    </xf>
    <xf numFmtId="3" fontId="4" fillId="2" borderId="32" xfId="1" applyNumberFormat="1" applyBorder="1" applyAlignment="1">
      <alignment horizontal="right" vertical="center"/>
    </xf>
    <xf numFmtId="0" fontId="4" fillId="2" borderId="16" xfId="1" applyAlignment="1">
      <alignment horizontal="left" vertical="center" wrapText="1"/>
    </xf>
    <xf numFmtId="0" fontId="4" fillId="2" borderId="33" xfId="1" applyBorder="1" applyAlignment="1">
      <alignment horizontal="left" vertical="center" wrapText="1"/>
    </xf>
    <xf numFmtId="0" fontId="14" fillId="13" borderId="31" xfId="3" applyAlignment="1">
      <alignment vertical="center" wrapText="1"/>
    </xf>
    <xf numFmtId="0" fontId="5" fillId="3" borderId="14" xfId="0" applyFont="1" applyFill="1" applyBorder="1" applyAlignment="1">
      <alignment vertical="center" wrapText="1"/>
    </xf>
    <xf numFmtId="166" fontId="1" fillId="3" borderId="24" xfId="0" applyNumberFormat="1" applyFont="1" applyFill="1" applyBorder="1" applyAlignment="1">
      <alignment vertical="center" wrapText="1"/>
    </xf>
    <xf numFmtId="0" fontId="1" fillId="3" borderId="54" xfId="0" applyFont="1" applyFill="1" applyBorder="1" applyAlignment="1">
      <alignment vertical="center" wrapText="1"/>
    </xf>
    <xf numFmtId="0" fontId="8" fillId="0" borderId="0" xfId="0" applyFont="1" applyFill="1" applyBorder="1" applyAlignment="1">
      <alignment vertical="center" wrapText="1"/>
    </xf>
    <xf numFmtId="0" fontId="1" fillId="0" borderId="0" xfId="0" applyFont="1" applyFill="1" applyBorder="1" applyAlignment="1">
      <alignment vertical="center"/>
    </xf>
    <xf numFmtId="0" fontId="14" fillId="0" borderId="0" xfId="3" applyFill="1" applyBorder="1" applyAlignment="1">
      <alignment vertical="center" wrapText="1"/>
    </xf>
    <xf numFmtId="0" fontId="14" fillId="0" borderId="0" xfId="3" applyFill="1" applyBorder="1" applyAlignment="1" applyProtection="1">
      <alignment vertical="center" wrapText="1"/>
    </xf>
    <xf numFmtId="166" fontId="11" fillId="4" borderId="37" xfId="0" applyNumberFormat="1" applyFont="1" applyFill="1" applyBorder="1" applyAlignment="1">
      <alignment horizontal="center" vertical="center" wrapText="1"/>
    </xf>
    <xf numFmtId="0" fontId="25" fillId="4" borderId="37" xfId="0" applyFont="1" applyFill="1" applyBorder="1" applyAlignment="1">
      <alignment horizontal="center" vertical="center" wrapText="1"/>
    </xf>
    <xf numFmtId="164" fontId="6" fillId="0" borderId="0" xfId="2" applyNumberFormat="1" applyFont="1" applyFill="1" applyBorder="1" applyAlignment="1">
      <alignment horizontal="center" vertical="center"/>
    </xf>
    <xf numFmtId="166" fontId="6" fillId="4" borderId="37" xfId="0" applyNumberFormat="1" applyFont="1" applyFill="1" applyBorder="1" applyAlignment="1">
      <alignment horizontal="center" vertical="center" wrapText="1"/>
    </xf>
    <xf numFmtId="0" fontId="17" fillId="0" borderId="38" xfId="0" applyFont="1" applyBorder="1" applyAlignment="1">
      <alignment vertical="center"/>
    </xf>
    <xf numFmtId="0" fontId="0" fillId="0" borderId="38" xfId="0" applyBorder="1" applyAlignment="1">
      <alignment vertical="center"/>
    </xf>
    <xf numFmtId="0" fontId="0" fillId="0" borderId="0" xfId="0" applyBorder="1" applyAlignment="1">
      <alignment vertical="center"/>
    </xf>
    <xf numFmtId="0" fontId="0" fillId="0" borderId="21" xfId="0" applyBorder="1"/>
    <xf numFmtId="166" fontId="1" fillId="8" borderId="9" xfId="0" applyNumberFormat="1" applyFont="1" applyFill="1" applyBorder="1" applyAlignment="1">
      <alignment horizontal="right" vertical="center"/>
    </xf>
    <xf numFmtId="166" fontId="0" fillId="0" borderId="0" xfId="0" applyNumberFormat="1" applyAlignment="1">
      <alignment horizontal="right"/>
    </xf>
    <xf numFmtId="166" fontId="0" fillId="0" borderId="0" xfId="2" applyNumberFormat="1" applyFont="1" applyAlignment="1">
      <alignment horizontal="right"/>
    </xf>
    <xf numFmtId="1" fontId="0" fillId="0" borderId="0" xfId="0" applyNumberFormat="1" applyAlignment="1">
      <alignment horizontal="right"/>
    </xf>
    <xf numFmtId="165" fontId="0" fillId="0" borderId="0" xfId="0" applyNumberFormat="1" applyAlignment="1">
      <alignment horizontal="right" wrapText="1"/>
    </xf>
    <xf numFmtId="2" fontId="0" fillId="0" borderId="0" xfId="0" applyNumberFormat="1" applyAlignment="1">
      <alignment horizontal="right" wrapText="1"/>
    </xf>
    <xf numFmtId="9" fontId="26" fillId="13" borderId="31" xfId="3" applyNumberFormat="1" applyFont="1" applyBorder="1" applyAlignment="1">
      <alignment horizontal="center" vertical="center"/>
    </xf>
    <xf numFmtId="0" fontId="0" fillId="0" borderId="0" xfId="0" applyAlignment="1">
      <alignment horizontal="center" vertical="center"/>
    </xf>
    <xf numFmtId="0" fontId="14" fillId="13" borderId="53" xfId="3" applyBorder="1" applyAlignment="1">
      <alignment horizontal="center" vertical="center" wrapText="1"/>
    </xf>
    <xf numFmtId="0" fontId="14" fillId="13" borderId="52" xfId="3" applyBorder="1" applyAlignment="1">
      <alignment horizontal="center" vertical="center" wrapText="1"/>
    </xf>
    <xf numFmtId="0" fontId="14" fillId="13" borderId="52" xfId="3" applyBorder="1" applyAlignment="1" applyProtection="1">
      <alignment horizontal="center" vertical="center" wrapText="1"/>
    </xf>
    <xf numFmtId="0" fontId="14" fillId="0" borderId="55" xfId="3" applyFill="1" applyBorder="1" applyAlignment="1">
      <alignment horizontal="left" vertical="center" wrapText="1"/>
    </xf>
    <xf numFmtId="0" fontId="14" fillId="0" borderId="54" xfId="3" applyFill="1" applyBorder="1" applyAlignment="1">
      <alignment horizontal="left" vertical="center" wrapText="1"/>
    </xf>
    <xf numFmtId="0" fontId="14" fillId="0" borderId="54" xfId="3" applyFill="1" applyBorder="1" applyAlignment="1">
      <alignment horizontal="center" vertical="center"/>
    </xf>
    <xf numFmtId="0" fontId="4" fillId="0" borderId="56" xfId="1" applyFill="1" applyBorder="1" applyAlignment="1">
      <alignment horizontal="center" vertical="center" wrapText="1"/>
    </xf>
    <xf numFmtId="3" fontId="4" fillId="0" borderId="56" xfId="1" applyNumberFormat="1" applyFill="1" applyBorder="1" applyAlignment="1">
      <alignment vertical="center"/>
    </xf>
    <xf numFmtId="0" fontId="14" fillId="0" borderId="54" xfId="3" applyFill="1" applyBorder="1" applyAlignment="1">
      <alignment horizontal="center" vertical="center" wrapText="1"/>
    </xf>
    <xf numFmtId="0" fontId="27" fillId="0" borderId="49" xfId="0" applyFont="1" applyBorder="1"/>
    <xf numFmtId="0" fontId="27" fillId="0" borderId="50" xfId="0" applyFont="1" applyBorder="1"/>
    <xf numFmtId="0" fontId="27" fillId="0" borderId="0" xfId="0" applyFont="1" applyFill="1" applyBorder="1"/>
    <xf numFmtId="0" fontId="6" fillId="0" borderId="7"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167" fontId="4" fillId="10" borderId="48" xfId="1" applyNumberFormat="1" applyFill="1" applyBorder="1" applyAlignment="1">
      <alignment vertical="center"/>
    </xf>
    <xf numFmtId="0" fontId="1" fillId="8" borderId="24" xfId="0" applyFont="1" applyFill="1" applyBorder="1" applyAlignment="1">
      <alignment vertical="center" wrapText="1"/>
    </xf>
    <xf numFmtId="166" fontId="1" fillId="8" borderId="9" xfId="0" applyNumberFormat="1" applyFont="1" applyFill="1" applyBorder="1" applyAlignment="1">
      <alignment vertical="center"/>
    </xf>
    <xf numFmtId="166" fontId="12" fillId="8" borderId="58" xfId="5" applyNumberFormat="1" applyFill="1" applyAlignment="1">
      <alignment vertical="center"/>
    </xf>
    <xf numFmtId="0" fontId="6" fillId="8" borderId="59" xfId="0" applyFont="1" applyFill="1" applyBorder="1" applyAlignment="1">
      <alignment vertical="center" wrapText="1"/>
    </xf>
    <xf numFmtId="166" fontId="1" fillId="8" borderId="60" xfId="0" applyNumberFormat="1" applyFont="1" applyFill="1" applyBorder="1" applyAlignment="1">
      <alignment vertical="center" wrapText="1"/>
    </xf>
    <xf numFmtId="166" fontId="0" fillId="0" borderId="45" xfId="0" applyNumberFormat="1" applyBorder="1" applyAlignment="1">
      <alignment horizontal="right"/>
    </xf>
    <xf numFmtId="166" fontId="0" fillId="0" borderId="23" xfId="0" applyNumberFormat="1" applyBorder="1" applyAlignment="1">
      <alignment horizontal="right"/>
    </xf>
    <xf numFmtId="166" fontId="14" fillId="13" borderId="31" xfId="3" applyNumberFormat="1" applyAlignment="1">
      <alignment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20" fillId="12" borderId="0" xfId="0" applyFont="1" applyFill="1" applyBorder="1" applyAlignment="1">
      <alignment horizontal="left" vertical="center" wrapText="1"/>
    </xf>
    <xf numFmtId="0" fontId="5" fillId="3" borderId="0" xfId="0" applyFont="1" applyFill="1" applyBorder="1" applyAlignment="1">
      <alignment horizontal="center" vertical="center"/>
    </xf>
    <xf numFmtId="0" fontId="5" fillId="5" borderId="24"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0" fillId="0" borderId="0" xfId="0" applyAlignment="1">
      <alignment horizontal="left"/>
    </xf>
    <xf numFmtId="0" fontId="1" fillId="8" borderId="22"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6" fillId="3" borderId="6" xfId="0" applyNumberFormat="1" applyFont="1" applyFill="1" applyBorder="1" applyAlignment="1">
      <alignment horizontal="left" vertical="center" wrapText="1"/>
    </xf>
    <xf numFmtId="0" fontId="6" fillId="3" borderId="7" xfId="0" applyNumberFormat="1" applyFont="1" applyFill="1" applyBorder="1" applyAlignment="1">
      <alignment horizontal="left" vertical="center" wrapText="1"/>
    </xf>
    <xf numFmtId="0" fontId="6" fillId="8" borderId="39" xfId="0" applyFont="1" applyFill="1" applyBorder="1" applyAlignment="1">
      <alignment horizontal="left" vertical="center" wrapText="1"/>
    </xf>
    <xf numFmtId="0" fontId="6" fillId="8" borderId="40"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left" vertical="center" wrapText="1"/>
    </xf>
    <xf numFmtId="0" fontId="2" fillId="6" borderId="42" xfId="0" applyFont="1" applyFill="1" applyBorder="1" applyAlignment="1">
      <alignment horizontal="center" vertical="center"/>
    </xf>
    <xf numFmtId="0" fontId="2" fillId="6" borderId="43" xfId="0" applyFont="1" applyFill="1" applyBorder="1" applyAlignment="1">
      <alignment horizontal="center" vertical="center"/>
    </xf>
    <xf numFmtId="0" fontId="1" fillId="6" borderId="13"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4" fillId="13" borderId="31" xfId="3" applyAlignment="1">
      <alignment horizontal="left" vertical="center" wrapText="1"/>
    </xf>
    <xf numFmtId="0" fontId="1" fillId="3" borderId="6" xfId="0" applyFont="1" applyFill="1" applyBorder="1" applyAlignment="1">
      <alignment horizontal="left" vertical="center" wrapText="1"/>
    </xf>
    <xf numFmtId="0" fontId="1" fillId="3" borderId="8" xfId="0" applyFont="1" applyFill="1" applyBorder="1" applyAlignment="1">
      <alignment horizontal="left"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0" fillId="7" borderId="4"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7" borderId="17" xfId="0" applyFont="1" applyFill="1" applyBorder="1" applyAlignment="1">
      <alignment horizontal="left" vertical="center" wrapText="1"/>
    </xf>
    <xf numFmtId="0" fontId="0" fillId="7" borderId="5"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11" borderId="42" xfId="0" applyFont="1" applyFill="1" applyBorder="1" applyAlignment="1">
      <alignment horizontal="center"/>
    </xf>
    <xf numFmtId="0" fontId="1" fillId="11" borderId="43" xfId="0" applyFont="1" applyFill="1" applyBorder="1" applyAlignment="1">
      <alignment horizontal="center"/>
    </xf>
    <xf numFmtId="0" fontId="1" fillId="3" borderId="28"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8" fillId="6" borderId="18"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0" fillId="7" borderId="28" xfId="0" applyFont="1" applyFill="1" applyBorder="1" applyAlignment="1">
      <alignment horizontal="left" vertical="center" wrapText="1"/>
    </xf>
    <xf numFmtId="0" fontId="0" fillId="7" borderId="21" xfId="0" applyFont="1" applyFill="1" applyBorder="1" applyAlignment="1">
      <alignment horizontal="left" vertical="center" wrapText="1"/>
    </xf>
    <xf numFmtId="0" fontId="0" fillId="7" borderId="10" xfId="0" applyFont="1" applyFill="1" applyBorder="1" applyAlignment="1">
      <alignment horizontal="left" vertical="center" wrapText="1"/>
    </xf>
    <xf numFmtId="0" fontId="0" fillId="7" borderId="9"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8" fillId="6" borderId="22" xfId="0" applyFont="1" applyFill="1" applyBorder="1" applyAlignment="1">
      <alignment horizontal="left" vertical="center" wrapText="1"/>
    </xf>
    <xf numFmtId="0" fontId="8" fillId="6" borderId="30"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8" fillId="6" borderId="11"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1" fillId="3" borderId="26"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0" fillId="7" borderId="26" xfId="0" applyFont="1" applyFill="1" applyBorder="1" applyAlignment="1">
      <alignment horizontal="left" vertical="center" wrapText="1"/>
    </xf>
    <xf numFmtId="0" fontId="0" fillId="7" borderId="23"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28" fillId="12" borderId="0" xfId="0" applyFont="1" applyFill="1" applyAlignment="1">
      <alignment horizontal="center" vertical="center"/>
    </xf>
  </cellXfs>
  <cellStyles count="6">
    <cellStyle name="Forklarende tekst" xfId="4" builtinId="53" customBuiltin="1"/>
    <cellStyle name="Inndata" xfId="1" builtinId="20"/>
    <cellStyle name="Kontrollcelle" xfId="3" builtinId="23" customBuiltin="1"/>
    <cellStyle name="Normal" xfId="0" builtinId="0"/>
    <cellStyle name="Utdata" xfId="5" builtinId="21"/>
    <cellStyle name="Valuta" xfId="2" builtinId="4"/>
  </cellStyles>
  <dxfs count="0"/>
  <tableStyles count="0" defaultTableStyle="TableStyleMedium2" defaultPivotStyle="PivotStyleLight16"/>
  <colors>
    <mruColors>
      <color rgb="FFFF9900"/>
      <color rgb="FF61BEC3"/>
      <color rgb="FFFFD025"/>
      <color rgb="FFCCFF66"/>
      <color rgb="FF99FF99"/>
      <color rgb="FFC428B1"/>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Drop" dropLines="4" dropStyle="combo" dx="16" fmlaLink="'Ikke bruk!'!$C$29" fmlaRange="innbetalingsform" sel="4" val="0"/>
</file>

<file path=xl/ctrlProps/ctrlProp10.xml><?xml version="1.0" encoding="utf-8"?>
<formControlPr xmlns="http://schemas.microsoft.com/office/spreadsheetml/2009/9/main" objectType="Drop" dropStyle="combo" dx="16" fmlaRange="Enhet" sel="0" val="0"/>
</file>

<file path=xl/ctrlProps/ctrlProp11.xml><?xml version="1.0" encoding="utf-8"?>
<formControlPr xmlns="http://schemas.microsoft.com/office/spreadsheetml/2009/9/main" objectType="Drop" dropStyle="combo" dx="16" fmlaRange="Enhet" sel="0" val="0"/>
</file>

<file path=xl/ctrlProps/ctrlProp12.xml><?xml version="1.0" encoding="utf-8"?>
<formControlPr xmlns="http://schemas.microsoft.com/office/spreadsheetml/2009/9/main" objectType="Drop" dropStyle="combo" dx="16" fmlaRange="Enhet" sel="0" val="0"/>
</file>

<file path=xl/ctrlProps/ctrlProp13.xml><?xml version="1.0" encoding="utf-8"?>
<formControlPr xmlns="http://schemas.microsoft.com/office/spreadsheetml/2009/9/main" objectType="Drop" dropStyle="combo" dx="16" fmlaRange="Enhet" sel="0" val="0"/>
</file>

<file path=xl/ctrlProps/ctrlProp14.xml><?xml version="1.0" encoding="utf-8"?>
<formControlPr xmlns="http://schemas.microsoft.com/office/spreadsheetml/2009/9/main" objectType="Drop" dropStyle="combo" dx="16" fmlaRange="Enhet" sel="0" val="0"/>
</file>

<file path=xl/ctrlProps/ctrlProp15.xml><?xml version="1.0" encoding="utf-8"?>
<formControlPr xmlns="http://schemas.microsoft.com/office/spreadsheetml/2009/9/main" objectType="Drop" dropStyle="combo" dx="16" fmlaRange="Enhet" sel="0" val="0"/>
</file>

<file path=xl/ctrlProps/ctrlProp16.xml><?xml version="1.0" encoding="utf-8"?>
<formControlPr xmlns="http://schemas.microsoft.com/office/spreadsheetml/2009/9/main" objectType="Drop" dropStyle="combo" dx="16" fmlaRange="Enhet" sel="0" val="0"/>
</file>

<file path=xl/ctrlProps/ctrlProp17.xml><?xml version="1.0" encoding="utf-8"?>
<formControlPr xmlns="http://schemas.microsoft.com/office/spreadsheetml/2009/9/main" objectType="Drop" dropStyle="combo" dx="16" fmlaRange="Enhet" sel="0" val="0"/>
</file>

<file path=xl/ctrlProps/ctrlProp18.xml><?xml version="1.0" encoding="utf-8"?>
<formControlPr xmlns="http://schemas.microsoft.com/office/spreadsheetml/2009/9/main" objectType="Drop" dropStyle="combo" dx="16" fmlaRange="Enhet" sel="0" val="0"/>
</file>

<file path=xl/ctrlProps/ctrlProp19.xml><?xml version="1.0" encoding="utf-8"?>
<formControlPr xmlns="http://schemas.microsoft.com/office/spreadsheetml/2009/9/main" objectType="Drop" dropStyle="combo" dx="16" fmlaRange="Enhet" sel="0" val="0"/>
</file>

<file path=xl/ctrlProps/ctrlProp2.xml><?xml version="1.0" encoding="utf-8"?>
<formControlPr xmlns="http://schemas.microsoft.com/office/spreadsheetml/2009/9/main" objectType="Drop" dropLines="4" dropStyle="combo" dx="16" fmlaLink="'Ikke bruk!'!$C$18" fmlaRange="uttakstype" sel="4" val="0"/>
</file>

<file path=xl/ctrlProps/ctrlProp20.xml><?xml version="1.0" encoding="utf-8"?>
<formControlPr xmlns="http://schemas.microsoft.com/office/spreadsheetml/2009/9/main" objectType="Drop" dropStyle="combo" dx="16" fmlaRange="Enhet" sel="0" val="0"/>
</file>

<file path=xl/ctrlProps/ctrlProp21.xml><?xml version="1.0" encoding="utf-8"?>
<formControlPr xmlns="http://schemas.microsoft.com/office/spreadsheetml/2009/9/main" objectType="Drop" dropLines="4" dropStyle="combo" dx="16" fmlaLink="'Ikke bruk!'!$E$6" fmlaRange="Voll" sel="1" val="0"/>
</file>

<file path=xl/ctrlProps/ctrlProp22.xml><?xml version="1.0" encoding="utf-8"?>
<formControlPr xmlns="http://schemas.microsoft.com/office/spreadsheetml/2009/9/main" objectType="Drop" dropStyle="combo" dx="16" fmlaRange="Enhet" sel="0" val="0"/>
</file>

<file path=xl/ctrlProps/ctrlProp23.xml><?xml version="1.0" encoding="utf-8"?>
<formControlPr xmlns="http://schemas.microsoft.com/office/spreadsheetml/2009/9/main" objectType="Drop" dropStyle="combo" dx="16" fmlaRange="Enhet" sel="0" val="0"/>
</file>

<file path=xl/ctrlProps/ctrlProp24.xml><?xml version="1.0" encoding="utf-8"?>
<formControlPr xmlns="http://schemas.microsoft.com/office/spreadsheetml/2009/9/main" objectType="Drop" dropStyle="combo" dx="16" fmlaRange="Enhet" sel="0" val="0"/>
</file>

<file path=xl/ctrlProps/ctrlProp25.xml><?xml version="1.0" encoding="utf-8"?>
<formControlPr xmlns="http://schemas.microsoft.com/office/spreadsheetml/2009/9/main" objectType="Drop" dropStyle="combo" dx="16" fmlaRange="Enhet" sel="0" val="0"/>
</file>

<file path=xl/ctrlProps/ctrlProp26.xml><?xml version="1.0" encoding="utf-8"?>
<formControlPr xmlns="http://schemas.microsoft.com/office/spreadsheetml/2009/9/main" objectType="Drop" dropStyle="combo" dx="16" fmlaRange="Enhet" sel="0" val="0"/>
</file>

<file path=xl/ctrlProps/ctrlProp27.xml><?xml version="1.0" encoding="utf-8"?>
<formControlPr xmlns="http://schemas.microsoft.com/office/spreadsheetml/2009/9/main" objectType="Drop" dropStyle="combo" dx="16" fmlaRange="Enhet" sel="0" val="0"/>
</file>

<file path=xl/ctrlProps/ctrlProp28.xml><?xml version="1.0" encoding="utf-8"?>
<formControlPr xmlns="http://schemas.microsoft.com/office/spreadsheetml/2009/9/main" objectType="Drop" dropStyle="combo" dx="16" fmlaRange="Enhet" sel="0" val="0"/>
</file>

<file path=xl/ctrlProps/ctrlProp29.xml><?xml version="1.0" encoding="utf-8"?>
<formControlPr xmlns="http://schemas.microsoft.com/office/spreadsheetml/2009/9/main" objectType="Drop" dropStyle="combo" dx="16" fmlaRange="Enhet" sel="0" val="0"/>
</file>

<file path=xl/ctrlProps/ctrlProp3.xml><?xml version="1.0" encoding="utf-8"?>
<formControlPr xmlns="http://schemas.microsoft.com/office/spreadsheetml/2009/9/main" objectType="Drop" dropLines="4" dropStyle="combo" dx="16" fmlaRange="Drift" sel="4" val="0"/>
</file>

<file path=xl/ctrlProps/ctrlProp30.xml><?xml version="1.0" encoding="utf-8"?>
<formControlPr xmlns="http://schemas.microsoft.com/office/spreadsheetml/2009/9/main" objectType="Drop" dropStyle="combo" dx="16" fmlaRange="Enhet" sel="0" val="0"/>
</file>

<file path=xl/ctrlProps/ctrlProp31.xml><?xml version="1.0" encoding="utf-8"?>
<formControlPr xmlns="http://schemas.microsoft.com/office/spreadsheetml/2009/9/main" objectType="Drop" dropStyle="combo" dx="16" fmlaRange="Enhet" sel="0" val="0"/>
</file>

<file path=xl/ctrlProps/ctrlProp32.xml><?xml version="1.0" encoding="utf-8"?>
<formControlPr xmlns="http://schemas.microsoft.com/office/spreadsheetml/2009/9/main" objectType="Drop" dropStyle="combo" dx="16" fmlaRange="Enhet" sel="0" val="0"/>
</file>

<file path=xl/ctrlProps/ctrlProp33.xml><?xml version="1.0" encoding="utf-8"?>
<formControlPr xmlns="http://schemas.microsoft.com/office/spreadsheetml/2009/9/main" objectType="Drop" dropStyle="combo" dx="16" fmlaRange="Enhet" sel="0" val="0"/>
</file>

<file path=xl/ctrlProps/ctrlProp34.xml><?xml version="1.0" encoding="utf-8"?>
<formControlPr xmlns="http://schemas.microsoft.com/office/spreadsheetml/2009/9/main" objectType="Drop" dropStyle="combo" dx="16" fmlaRange="Enhet" sel="0" val="0"/>
</file>

<file path=xl/ctrlProps/ctrlProp35.xml><?xml version="1.0" encoding="utf-8"?>
<formControlPr xmlns="http://schemas.microsoft.com/office/spreadsheetml/2009/9/main" objectType="Drop" dropStyle="combo" dx="16" fmlaRange="Enhet" sel="0" val="0"/>
</file>

<file path=xl/ctrlProps/ctrlProp36.xml><?xml version="1.0" encoding="utf-8"?>
<formControlPr xmlns="http://schemas.microsoft.com/office/spreadsheetml/2009/9/main" objectType="Drop" dropStyle="combo" dx="16" fmlaRange="Enhet" sel="0" val="0"/>
</file>

<file path=xl/ctrlProps/ctrlProp37.xml><?xml version="1.0" encoding="utf-8"?>
<formControlPr xmlns="http://schemas.microsoft.com/office/spreadsheetml/2009/9/main" objectType="Drop" dropStyle="combo" dx="16" fmlaRange="Enhet" sel="0" val="0"/>
</file>

<file path=xl/ctrlProps/ctrlProp38.xml><?xml version="1.0" encoding="utf-8"?>
<formControlPr xmlns="http://schemas.microsoft.com/office/spreadsheetml/2009/9/main" objectType="Drop" dropStyle="combo" dx="16" fmlaRange="Enhet" sel="0" val="0"/>
</file>

<file path=xl/ctrlProps/ctrlProp39.xml><?xml version="1.0" encoding="utf-8"?>
<formControlPr xmlns="http://schemas.microsoft.com/office/spreadsheetml/2009/9/main" objectType="Drop" dropStyle="combo" dx="16" fmlaRange="Enhet" sel="0" val="0"/>
</file>

<file path=xl/ctrlProps/ctrlProp4.xml><?xml version="1.0" encoding="utf-8"?>
<formControlPr xmlns="http://schemas.microsoft.com/office/spreadsheetml/2009/9/main" objectType="Drop" dropStyle="combo" dx="16" fmlaRange="Enhet" sel="0" val="0"/>
</file>

<file path=xl/ctrlProps/ctrlProp40.xml><?xml version="1.0" encoding="utf-8"?>
<formControlPr xmlns="http://schemas.microsoft.com/office/spreadsheetml/2009/9/main" objectType="Drop" dropStyle="combo" dx="16" fmlaRange="Enhet" sel="0" val="0"/>
</file>

<file path=xl/ctrlProps/ctrlProp41.xml><?xml version="1.0" encoding="utf-8"?>
<formControlPr xmlns="http://schemas.microsoft.com/office/spreadsheetml/2009/9/main" objectType="Drop" dropStyle="combo" dx="16" fmlaRange="Enhet" sel="0" val="0"/>
</file>

<file path=xl/ctrlProps/ctrlProp42.xml><?xml version="1.0" encoding="utf-8"?>
<formControlPr xmlns="http://schemas.microsoft.com/office/spreadsheetml/2009/9/main" objectType="Drop" dropStyle="combo" dx="16" fmlaRange="Enhet" sel="0" val="0"/>
</file>

<file path=xl/ctrlProps/ctrlProp43.xml><?xml version="1.0" encoding="utf-8"?>
<formControlPr xmlns="http://schemas.microsoft.com/office/spreadsheetml/2009/9/main" objectType="Drop" dropStyle="combo" dx="16" fmlaRange="Enhet" sel="0" val="0"/>
</file>

<file path=xl/ctrlProps/ctrlProp44.xml><?xml version="1.0" encoding="utf-8"?>
<formControlPr xmlns="http://schemas.microsoft.com/office/spreadsheetml/2009/9/main" objectType="Drop" dropStyle="combo" dx="16" fmlaRange="Enhet" sel="0" val="0"/>
</file>

<file path=xl/ctrlProps/ctrlProp45.xml><?xml version="1.0" encoding="utf-8"?>
<formControlPr xmlns="http://schemas.microsoft.com/office/spreadsheetml/2009/9/main" objectType="Drop" dropStyle="combo" dx="16" fmlaRange="Enhet" sel="0" val="0"/>
</file>

<file path=xl/ctrlProps/ctrlProp46.xml><?xml version="1.0" encoding="utf-8"?>
<formControlPr xmlns="http://schemas.microsoft.com/office/spreadsheetml/2009/9/main" objectType="Drop" dropStyle="combo" dx="16" fmlaRange="Enhet" sel="0" val="0"/>
</file>

<file path=xl/ctrlProps/ctrlProp47.xml><?xml version="1.0" encoding="utf-8"?>
<formControlPr xmlns="http://schemas.microsoft.com/office/spreadsheetml/2009/9/main" objectType="Drop" dropStyle="combo" dx="16" fmlaRange="Enhet" sel="0" val="0"/>
</file>

<file path=xl/ctrlProps/ctrlProp48.xml><?xml version="1.0" encoding="utf-8"?>
<formControlPr xmlns="http://schemas.microsoft.com/office/spreadsheetml/2009/9/main" objectType="Drop" dropStyle="combo" dx="16" fmlaRange="Enhet" sel="0" val="0"/>
</file>

<file path=xl/ctrlProps/ctrlProp49.xml><?xml version="1.0" encoding="utf-8"?>
<formControlPr xmlns="http://schemas.microsoft.com/office/spreadsheetml/2009/9/main" objectType="Drop" dropStyle="combo" dx="16" fmlaRange="Enhet" sel="0" val="0"/>
</file>

<file path=xl/ctrlProps/ctrlProp5.xml><?xml version="1.0" encoding="utf-8"?>
<formControlPr xmlns="http://schemas.microsoft.com/office/spreadsheetml/2009/9/main" objectType="Drop" dropStyle="combo" dx="16" fmlaRange="Enhet" sel="0" val="0"/>
</file>

<file path=xl/ctrlProps/ctrlProp50.xml><?xml version="1.0" encoding="utf-8"?>
<formControlPr xmlns="http://schemas.microsoft.com/office/spreadsheetml/2009/9/main" objectType="Drop" dropStyle="combo" dx="16" fmlaRange="Enhet" sel="0" val="0"/>
</file>

<file path=xl/ctrlProps/ctrlProp51.xml><?xml version="1.0" encoding="utf-8"?>
<formControlPr xmlns="http://schemas.microsoft.com/office/spreadsheetml/2009/9/main" objectType="Drop" dropStyle="combo" dx="16" fmlaRange="Enhet" sel="0" val="0"/>
</file>

<file path=xl/ctrlProps/ctrlProp52.xml><?xml version="1.0" encoding="utf-8"?>
<formControlPr xmlns="http://schemas.microsoft.com/office/spreadsheetml/2009/9/main" objectType="Drop" dropStyle="combo" dx="16" fmlaRange="Enhet" sel="0" val="0"/>
</file>

<file path=xl/ctrlProps/ctrlProp53.xml><?xml version="1.0" encoding="utf-8"?>
<formControlPr xmlns="http://schemas.microsoft.com/office/spreadsheetml/2009/9/main" objectType="Drop" dropStyle="combo" dx="16" fmlaRange="Enhet" sel="0" val="0"/>
</file>

<file path=xl/ctrlProps/ctrlProp54.xml><?xml version="1.0" encoding="utf-8"?>
<formControlPr xmlns="http://schemas.microsoft.com/office/spreadsheetml/2009/9/main" objectType="Drop" dropStyle="combo" dx="16" fmlaRange="Enhet" sel="0" val="0"/>
</file>

<file path=xl/ctrlProps/ctrlProp6.xml><?xml version="1.0" encoding="utf-8"?>
<formControlPr xmlns="http://schemas.microsoft.com/office/spreadsheetml/2009/9/main" objectType="Drop" dropStyle="combo" dx="16" fmlaRange="Enhet" sel="0" val="0"/>
</file>

<file path=xl/ctrlProps/ctrlProp7.xml><?xml version="1.0" encoding="utf-8"?>
<formControlPr xmlns="http://schemas.microsoft.com/office/spreadsheetml/2009/9/main" objectType="Drop" dropStyle="combo" dx="16" fmlaRange="Enhet" sel="0" val="0"/>
</file>

<file path=xl/ctrlProps/ctrlProp8.xml><?xml version="1.0" encoding="utf-8"?>
<formControlPr xmlns="http://schemas.microsoft.com/office/spreadsheetml/2009/9/main" objectType="Drop" dropStyle="combo" dx="16" fmlaRange="Enhet" sel="0" val="0"/>
</file>

<file path=xl/ctrlProps/ctrlProp9.xml><?xml version="1.0" encoding="utf-8"?>
<formControlPr xmlns="http://schemas.microsoft.com/office/spreadsheetml/2009/9/main" objectType="Drop" dropStyle="combo" dx="16" fmlaRange="Enhet" sel="0" val="0"/>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9526</xdr:rowOff>
    </xdr:from>
    <xdr:to>
      <xdr:col>10</xdr:col>
      <xdr:colOff>0</xdr:colOff>
      <xdr:row>116</xdr:row>
      <xdr:rowOff>43962</xdr:rowOff>
    </xdr:to>
    <xdr:sp macro="" textlink="">
      <xdr:nvSpPr>
        <xdr:cNvPr id="2" name="TextBox 1"/>
        <xdr:cNvSpPr txBox="1"/>
      </xdr:nvSpPr>
      <xdr:spPr>
        <a:xfrm>
          <a:off x="9525" y="9526"/>
          <a:ext cx="5925283" cy="2194193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b="1" u="sng">
              <a:solidFill>
                <a:srgbClr val="C428B1"/>
              </a:solidFill>
            </a:rPr>
            <a:t>(Kapittel 5 av veileder</a:t>
          </a:r>
          <a:r>
            <a:rPr lang="nb-NO" sz="1000" b="1" u="sng" baseline="0">
              <a:solidFill>
                <a:srgbClr val="C428B1"/>
              </a:solidFill>
            </a:rPr>
            <a:t> for økonomisk sikkerhet)</a:t>
          </a:r>
          <a:endParaRPr lang="nb-NO" sz="1000" b="1" u="sng">
            <a:solidFill>
              <a:srgbClr val="C428B1"/>
            </a:solidFill>
          </a:endParaRPr>
        </a:p>
        <a:p>
          <a:r>
            <a:rPr lang="nb-NO" sz="1000" b="1" u="sng"/>
            <a:t>Generelle krav:</a:t>
          </a:r>
        </a:p>
        <a:p>
          <a:endParaRPr lang="nb-NO" sz="1000" b="1" u="sng"/>
        </a:p>
        <a:p>
          <a:r>
            <a:rPr lang="nb-NO" sz="1000" b="1" u="sng">
              <a:solidFill>
                <a:srgbClr val="FF0000"/>
              </a:solidFill>
            </a:rPr>
            <a:t>Viktig:</a:t>
          </a:r>
        </a:p>
        <a:p>
          <a:r>
            <a:rPr lang="nb-NO" sz="1000" b="1" u="sng">
              <a:solidFill>
                <a:srgbClr val="FF0000"/>
              </a:solidFill>
            </a:rPr>
            <a:t>Ikke alle punktene er relevant for alle uttak</a:t>
          </a:r>
          <a:r>
            <a:rPr lang="nb-NO" sz="1000" b="1" u="sng" baseline="0">
              <a:solidFill>
                <a:srgbClr val="FF0000"/>
              </a:solidFill>
            </a:rPr>
            <a:t> - v</a:t>
          </a:r>
          <a:r>
            <a:rPr lang="nb-NO" sz="1000" b="1" u="sng">
              <a:solidFill>
                <a:srgbClr val="FF0000"/>
              </a:solidFill>
            </a:rPr>
            <a:t>ed mange uttak vil kun massehåndtering og arrondering</a:t>
          </a:r>
          <a:r>
            <a:rPr lang="nb-NO" sz="1000" b="1" u="sng" baseline="0">
              <a:solidFill>
                <a:srgbClr val="FF0000"/>
              </a:solidFill>
            </a:rPr>
            <a:t> være aktuelt. </a:t>
          </a:r>
          <a:r>
            <a:rPr lang="nb-NO" sz="1000" b="1" u="sng">
              <a:solidFill>
                <a:srgbClr val="FF0000"/>
              </a:solidFill>
            </a:rPr>
            <a:t>Dette er et hjelpemiddel, og målsetningen er å få en begrunnet vurdering rundt kostnadene ved avslutningen av massetak</a:t>
          </a:r>
        </a:p>
        <a:p>
          <a:endParaRPr lang="nb-NO" sz="1000" b="1" u="sng"/>
        </a:p>
        <a:p>
          <a:endParaRPr lang="nb-NO" sz="1000" b="1" u="sng"/>
        </a:p>
        <a:p>
          <a:r>
            <a:rPr lang="nb-NO" sz="1200" b="1" u="sng"/>
            <a:t>Fremgangsmåte for utfylling</a:t>
          </a:r>
          <a:r>
            <a:rPr lang="nb-NO" sz="1200" b="1" u="sng" baseline="0"/>
            <a:t> av skjema.</a:t>
          </a:r>
        </a:p>
        <a:p>
          <a:r>
            <a:rPr lang="nb-NO" sz="1200" b="0" u="none"/>
            <a:t>Regnearket er oppdelt </a:t>
          </a:r>
          <a:r>
            <a:rPr lang="nb-NO" sz="1200" b="0" u="none" baseline="0"/>
            <a:t>ulike faner som representerer prosesser ved oppryddingen av uttaksstedet. </a:t>
          </a:r>
        </a:p>
        <a:p>
          <a:endParaRPr lang="nb-NO" sz="1200" b="0" u="none" baseline="0"/>
        </a:p>
        <a:p>
          <a:r>
            <a:rPr lang="nb-NO" sz="1200" b="0" u="none" baseline="0"/>
            <a:t>"Oppsummering" samler alle opplysningene tidligere gitt i de øvrige fanene/prosessene. Det eneste som er redigerbart   i denne fanen er </a:t>
          </a:r>
          <a:r>
            <a:rPr lang="nb-NO" sz="1200" b="0" i="1" u="none" baseline="0"/>
            <a:t>indirekte kostnader</a:t>
          </a:r>
          <a:r>
            <a:rPr lang="nb-NO" sz="1200" b="0" u="none" baseline="0"/>
            <a:t>, som settes som en prosentsats av de direkte kostnadene. Her inngår f.eks kostnader for innleide konsulenttjenester eller andre tjenester som de øvrige fanene/kategoriene ikke tar stilling til. Dersom prisene gitt i senere utgiftsposter er interne kost-priser, må prosentsatsen justeres slik at prisene tilsvarer markedspriser. </a:t>
          </a:r>
        </a:p>
        <a:p>
          <a:endParaRPr lang="nb-NO" sz="1200" b="0" u="none" baseline="0"/>
        </a:p>
        <a:p>
          <a:r>
            <a:rPr lang="nb-NO" sz="1200" b="0" u="none" baseline="0"/>
            <a:t>"Grunnlagsdata" er den første fanen som </a:t>
          </a:r>
          <a:r>
            <a:rPr lang="nb-NO" sz="1200" b="1" u="none" baseline="0"/>
            <a:t>skal</a:t>
          </a:r>
          <a:r>
            <a:rPr lang="nb-NO" sz="1200" b="0" u="none" baseline="0"/>
            <a:t> fylles ut i sin helhet. Her skal  generell kontaktinformasjon for tiltakshaver/firma og skjema-utfyller samt kort informasjon om uttaket fylles inn. </a:t>
          </a:r>
        </a:p>
        <a:p>
          <a:endParaRPr lang="nb-NO" sz="1200" b="0" u="none" baseline="0"/>
        </a:p>
        <a:p>
          <a:r>
            <a:rPr lang="nb-NO" sz="1200" b="0" u="none" baseline="0"/>
            <a:t>Deretter velges fanene "Fjerning av konstruksjoner", "Massehåndtering og arrondering", "Annen varig sikring" og "Andre dir. avslutningskostnader" avhengig av hvike arbeidsoperajoner som er nødvendig. Hver av fanene åpner for tilføyelse av utgiftsposter som ikke allerede er oppgitt i regnearket. </a:t>
          </a:r>
        </a:p>
        <a:p>
          <a:endParaRPr lang="nb-NO" sz="1200" b="0" u="none" baseline="0"/>
        </a:p>
        <a:p>
          <a:r>
            <a:rPr lang="nb-NO" sz="1200" b="1" u="none" baseline="0"/>
            <a:t>Alle nedtrekksmenyer og hvite ruter er redigerbare i regnearket!</a:t>
          </a:r>
          <a:endParaRPr lang="nb-NO" sz="1200" b="1" u="sng"/>
        </a:p>
        <a:p>
          <a:endParaRPr lang="nb-NO" sz="1000" b="1" u="sng"/>
        </a:p>
        <a:p>
          <a:endParaRPr lang="nb-NO" sz="1000" b="1" u="sng"/>
        </a:p>
        <a:p>
          <a:endParaRPr lang="nb-NO" sz="1000" b="1"/>
        </a:p>
        <a:p>
          <a:r>
            <a:rPr lang="nb-NO" sz="1000" b="1"/>
            <a:t>Den økonomiske sikkerhetstillelsen skal være tilstrekkelig til å dekke tiltakshavers</a:t>
          </a:r>
        </a:p>
        <a:p>
          <a:r>
            <a:rPr lang="nb-NO" sz="1000" b="1"/>
            <a:t>kostnader for å oppfylle sikrings- og oppryddingsplikten. Planlagt sikring og opprydding</a:t>
          </a:r>
        </a:p>
        <a:p>
          <a:r>
            <a:rPr lang="nb-NO" sz="1000" b="1"/>
            <a:t>under og etter endt drift skal være beskrevet i driftsplanen med tilhørende avslutningsplan.</a:t>
          </a:r>
        </a:p>
        <a:p>
          <a:r>
            <a:rPr lang="nb-NO" sz="1000" b="1"/>
            <a:t>Driftsplanen skal være i samsvar med DMFs veileder for utarbeidelse av driftsplan, og skal</a:t>
          </a:r>
        </a:p>
        <a:p>
          <a:r>
            <a:rPr lang="nb-NO" sz="1000" b="1"/>
            <a:t>omfatte en konkret plan for uttak av forekomsten, inkludert en plan for avslutning av</a:t>
          </a:r>
        </a:p>
        <a:p>
          <a:r>
            <a:rPr lang="nb-NO" sz="1000" b="1"/>
            <a:t>uttaket (avslutningsplan).</a:t>
          </a:r>
        </a:p>
        <a:p>
          <a:endParaRPr lang="nb-NO" sz="1000" b="1"/>
        </a:p>
        <a:p>
          <a:r>
            <a:rPr lang="nb-NO" sz="1000" b="1"/>
            <a:t>Avslutningsplanen skal beskrive hvordan uttaket skal istandsettes etter at ressursen er</a:t>
          </a:r>
        </a:p>
        <a:p>
          <a:r>
            <a:rPr lang="nb-NO" sz="1000" b="1"/>
            <a:t>ferdig utdrevet, slik at området tilrettelegges for planlagt etterbruk. Driftsplanen med</a:t>
          </a:r>
        </a:p>
        <a:p>
          <a:r>
            <a:rPr lang="nb-NO" sz="1000" b="1"/>
            <a:t>tilhørende avslutningsplan skal beskrive hvordan kravet om varig sikring og nødvendig</a:t>
          </a:r>
        </a:p>
        <a:p>
          <a:r>
            <a:rPr lang="nb-NO" sz="1000" b="1"/>
            <a:t>opprydding skal oppfylles.</a:t>
          </a:r>
        </a:p>
        <a:p>
          <a:endParaRPr lang="nb-NO" sz="1000" b="1"/>
        </a:p>
        <a:p>
          <a:r>
            <a:rPr lang="nb-NO" sz="1000" b="1"/>
            <a:t>Ved vurdering av den økonomiske sikkerhetstillelsens størrelse skal det legges vekt på</a:t>
          </a:r>
        </a:p>
        <a:p>
          <a:r>
            <a:rPr lang="nb-NO" sz="1000" b="1"/>
            <a:t>uttakets kompleksitet, massetype, potensiell forurensningsfare, underjords- eller</a:t>
          </a:r>
        </a:p>
        <a:p>
          <a:r>
            <a:rPr lang="nb-NO" sz="1000" b="1"/>
            <a:t>dagbruddsdrift, beliggenhet, lokal beskaffenhet mv.</a:t>
          </a:r>
        </a:p>
        <a:p>
          <a:endParaRPr lang="nb-NO" sz="1000" b="1"/>
        </a:p>
        <a:p>
          <a:r>
            <a:rPr lang="nb-NO" sz="1000" b="1"/>
            <a:t>Mineralloven legger opp til at det skal ryddes og sikres mest mulig under driften, slik at</a:t>
          </a:r>
        </a:p>
        <a:p>
          <a:r>
            <a:rPr lang="nb-NO" sz="1000" b="1"/>
            <a:t>minst mulig oppryddingsarbeid gjenstår etter endt drift. Hvis det er hensiktsmessig kan</a:t>
          </a:r>
        </a:p>
        <a:p>
          <a:r>
            <a:rPr lang="nb-NO" sz="1000" b="1"/>
            <a:t>uttakets drift deles inn i fremtidige etapper, som også er sikrings- og oppryddingsmessige</a:t>
          </a:r>
        </a:p>
        <a:p>
          <a:r>
            <a:rPr lang="nb-NO" sz="1000" b="1"/>
            <a:t>naturlige etapper.</a:t>
          </a:r>
        </a:p>
        <a:p>
          <a:endParaRPr lang="nb-NO" sz="1000" b="1"/>
        </a:p>
        <a:p>
          <a:r>
            <a:rPr lang="nb-NO" sz="1000" b="1">
              <a:solidFill>
                <a:srgbClr val="FF0000"/>
              </a:solidFill>
            </a:rPr>
            <a:t>DMF legger til grunn at størrelsen på den økonomiske sikkerhetsstillelsen beregnes ut fra</a:t>
          </a:r>
        </a:p>
        <a:p>
          <a:r>
            <a:rPr lang="nb-NO" sz="1000" b="1">
              <a:solidFill>
                <a:srgbClr val="FF0000"/>
              </a:solidFill>
            </a:rPr>
            <a:t>kostnaden for sikring og opprydding av det areal som til enhver tid er åpent i</a:t>
          </a:r>
        </a:p>
        <a:p>
          <a:r>
            <a:rPr lang="nb-NO" sz="1000" b="1">
              <a:solidFill>
                <a:srgbClr val="FF0000"/>
              </a:solidFill>
            </a:rPr>
            <a:t>driftsperioden.</a:t>
          </a:r>
        </a:p>
        <a:p>
          <a:endParaRPr lang="nb-NO" sz="1000" b="1">
            <a:solidFill>
              <a:srgbClr val="FF0000"/>
            </a:solidFill>
          </a:endParaRPr>
        </a:p>
        <a:p>
          <a:r>
            <a:rPr lang="nb-NO" sz="1000" b="1">
              <a:solidFill>
                <a:srgbClr val="FF0000"/>
              </a:solidFill>
            </a:rPr>
            <a:t>Med åpent areal menes det areal som er avdekket, utdrevne arealer og områder hvor det</a:t>
          </a:r>
        </a:p>
        <a:p>
          <a:r>
            <a:rPr lang="nb-NO" sz="1000" b="1">
              <a:solidFill>
                <a:srgbClr val="FF0000"/>
              </a:solidFill>
            </a:rPr>
            <a:t>pågår uttak og/eller annen driftsmessig aktivitet som medfører at området må</a:t>
          </a:r>
        </a:p>
        <a:p>
          <a:r>
            <a:rPr lang="nb-NO" sz="1000" b="1">
              <a:solidFill>
                <a:srgbClr val="FF0000"/>
              </a:solidFill>
            </a:rPr>
            <a:t>istandsettes. Størrelsen på arealet skal fremkomme av driftsplanen og er normalt en</a:t>
          </a:r>
        </a:p>
        <a:p>
          <a:r>
            <a:rPr lang="nb-NO" sz="1000" b="1">
              <a:solidFill>
                <a:srgbClr val="FF0000"/>
              </a:solidFill>
            </a:rPr>
            <a:t>uttaksetappe.</a:t>
          </a:r>
        </a:p>
        <a:p>
          <a:endParaRPr lang="nb-NO" sz="1000" b="1"/>
        </a:p>
        <a:p>
          <a:r>
            <a:rPr lang="nb-NO" sz="1000" b="1" u="sng"/>
            <a:t>Kostnadselementer for beregning av sikkerhetsstillelsen</a:t>
          </a:r>
        </a:p>
        <a:p>
          <a:r>
            <a:rPr lang="nb-NO" sz="1000" b="1"/>
            <a:t>Kostnaden for gjennomføring av godkjente avslutningstiltak vil være avhengig av type og</a:t>
          </a:r>
        </a:p>
        <a:p>
          <a:r>
            <a:rPr lang="nb-NO" sz="1000" b="1"/>
            <a:t>kompleksitet av drift. I tillegg kan ulike naturgitte forhold og uforutsette faktorer ha</a:t>
          </a:r>
        </a:p>
        <a:p>
          <a:r>
            <a:rPr lang="nb-NO" sz="1000" b="1"/>
            <a:t>betydning.</a:t>
          </a:r>
        </a:p>
        <a:p>
          <a:endParaRPr lang="nb-NO" sz="1000" b="1"/>
        </a:p>
        <a:p>
          <a:r>
            <a:rPr lang="nb-NO" sz="1000" b="1">
              <a:solidFill>
                <a:srgbClr val="FF0000"/>
              </a:solidFill>
            </a:rPr>
            <a:t>DMF legger til grunn at størrelsen på den økonomiske sikkerhetsstillelsen må dekke</a:t>
          </a:r>
        </a:p>
        <a:p>
          <a:r>
            <a:rPr lang="nb-NO" sz="1000" b="1">
              <a:solidFill>
                <a:srgbClr val="FF0000"/>
              </a:solidFill>
            </a:rPr>
            <a:t>kostnadene ved å engasjere tredjepart for gjennomføring av avslutningstiltakene ved en</a:t>
          </a:r>
        </a:p>
        <a:p>
          <a:r>
            <a:rPr lang="nb-NO" sz="1000" b="1">
              <a:solidFill>
                <a:srgbClr val="FF0000"/>
              </a:solidFill>
            </a:rPr>
            <a:t>eventuell konkurs eller tvangsavslutning.</a:t>
          </a:r>
        </a:p>
        <a:p>
          <a:endParaRPr lang="nb-NO" sz="1000" b="1">
            <a:solidFill>
              <a:srgbClr val="FF0000"/>
            </a:solidFill>
          </a:endParaRPr>
        </a:p>
        <a:p>
          <a:r>
            <a:rPr lang="nb-NO" sz="1000" b="1">
              <a:solidFill>
                <a:srgbClr val="FF0000"/>
              </a:solidFill>
            </a:rPr>
            <a:t>Det vil si at det skal benyttes enhetspriser som tilsvarer markedspriser for gjennomføring</a:t>
          </a:r>
        </a:p>
        <a:p>
          <a:r>
            <a:rPr lang="nb-NO" sz="1000" b="1">
              <a:solidFill>
                <a:srgbClr val="FF0000"/>
              </a:solidFill>
            </a:rPr>
            <a:t>av tiltakene på det tidspunkt kostnadsberegningene gjennomføres.</a:t>
          </a:r>
        </a:p>
        <a:p>
          <a:endParaRPr lang="nb-NO" sz="1000" b="1"/>
        </a:p>
        <a:p>
          <a:r>
            <a:rPr lang="nb-NO" sz="1000" b="1"/>
            <a:t>Ved beregning av størrelse på den økonomiske sikkerhetsstillelsen skal det tas</a:t>
          </a:r>
        </a:p>
        <a:p>
          <a:r>
            <a:rPr lang="nb-NO" sz="1000" b="1"/>
            <a:t>utgangspunkt i følgende forhold:</a:t>
          </a:r>
        </a:p>
        <a:p>
          <a:r>
            <a:rPr lang="nb-NO" sz="1000" b="1"/>
            <a:t>- Omfang av konstruksjoner som må fjernes eller utbedres for etterbruk</a:t>
          </a:r>
        </a:p>
        <a:p>
          <a:r>
            <a:rPr lang="nb-NO" sz="1000" b="1"/>
            <a:t>- Areal som krever utbedring, planering og beplanting</a:t>
          </a:r>
        </a:p>
        <a:p>
          <a:r>
            <a:rPr lang="nb-NO" sz="1000" b="1"/>
            <a:t>- Volum masser som må tilbakefylles og planeres</a:t>
          </a:r>
        </a:p>
        <a:p>
          <a:r>
            <a:rPr lang="nb-NO" sz="1000" b="1"/>
            <a:t>- Areal med spesielle oppryddingsbehov eller materialhåndteringskrav, som tetting av dagåpninger og underjordsrom, sanering av avfall og forurenset masse, drenering og vannbehandling etc.</a:t>
          </a:r>
        </a:p>
        <a:p>
          <a:r>
            <a:rPr lang="nb-NO" sz="1000" b="1"/>
            <a:t>-</a:t>
          </a:r>
          <a:r>
            <a:rPr lang="nb-NO" sz="1000" b="1" baseline="0"/>
            <a:t> </a:t>
          </a:r>
          <a:r>
            <a:rPr lang="nb-NO" sz="1000" b="1"/>
            <a:t>Omfang av tiltak for å ivareta krav om varig sikring</a:t>
          </a:r>
        </a:p>
        <a:p>
          <a:endParaRPr lang="nb-NO" sz="1000" b="1"/>
        </a:p>
        <a:p>
          <a:r>
            <a:rPr lang="nb-NO" sz="1000" b="1"/>
            <a:t>Totalbeløpet som angir størrelsen på den økonomiske sikkerhetsstillelsen beregnes ved å</a:t>
          </a:r>
        </a:p>
        <a:p>
          <a:r>
            <a:rPr lang="nb-NO" sz="1000" b="1"/>
            <a:t>summere alle direkte og indirekte kostnader for å tilfredsstille tiltakshavers forpliktelser.</a:t>
          </a:r>
        </a:p>
        <a:p>
          <a:endParaRPr lang="nb-NO" sz="1000" b="1"/>
        </a:p>
        <a:p>
          <a:r>
            <a:rPr lang="nb-NO" sz="1000" b="1" u="sng"/>
            <a:t>Direkte avslutningskostnader</a:t>
          </a:r>
        </a:p>
        <a:p>
          <a:r>
            <a:rPr lang="nb-NO" sz="1000" b="1"/>
            <a:t>Direkte avslutningskostnader omfatter følgende kostnadselementer:</a:t>
          </a:r>
        </a:p>
        <a:p>
          <a:r>
            <a:rPr lang="nb-NO" sz="1000" b="1"/>
            <a:t>-</a:t>
          </a:r>
          <a:r>
            <a:rPr lang="nb-NO" sz="1000" b="1" baseline="0"/>
            <a:t> </a:t>
          </a:r>
          <a:r>
            <a:rPr lang="nb-NO" sz="1000" b="1"/>
            <a:t>Fjerning (rivning og deponering) av konstruksjoner</a:t>
          </a:r>
        </a:p>
        <a:p>
          <a:r>
            <a:rPr lang="nb-NO" sz="1000" b="1"/>
            <a:t>-</a:t>
          </a:r>
          <a:r>
            <a:rPr lang="nb-NO" sz="1000" b="1" baseline="0"/>
            <a:t> </a:t>
          </a:r>
          <a:r>
            <a:rPr lang="nb-NO" sz="1000" b="1"/>
            <a:t>Massehåndtering og arrondering</a:t>
          </a:r>
        </a:p>
        <a:p>
          <a:r>
            <a:rPr lang="nb-NO" sz="1000" b="1"/>
            <a:t>-</a:t>
          </a:r>
          <a:r>
            <a:rPr lang="nb-NO" sz="1000" b="1" baseline="0"/>
            <a:t> </a:t>
          </a:r>
          <a:r>
            <a:rPr lang="nb-NO" sz="1000" b="1"/>
            <a:t>Annen varig sikring</a:t>
          </a:r>
        </a:p>
        <a:p>
          <a:r>
            <a:rPr lang="nb-NO" sz="1000" b="1"/>
            <a:t>-</a:t>
          </a:r>
          <a:r>
            <a:rPr lang="nb-NO" sz="1000" b="1" baseline="0"/>
            <a:t> </a:t>
          </a:r>
          <a:r>
            <a:rPr lang="nb-NO" sz="1000" b="1"/>
            <a:t>Beplanting</a:t>
          </a:r>
        </a:p>
        <a:p>
          <a:r>
            <a:rPr lang="nb-NO" sz="1000" b="1"/>
            <a:t>-</a:t>
          </a:r>
          <a:r>
            <a:rPr lang="nb-NO" sz="1000" b="1" baseline="0"/>
            <a:t> </a:t>
          </a:r>
          <a:r>
            <a:rPr lang="nb-NO" sz="1000" b="1"/>
            <a:t>Andre direkte kostnader</a:t>
          </a:r>
        </a:p>
        <a:p>
          <a:endParaRPr lang="nb-NO" sz="1000" b="1"/>
        </a:p>
        <a:p>
          <a:r>
            <a:rPr lang="nb-NO" sz="1000" b="1" i="1"/>
            <a:t>Fjerning (rivning og demontering) av kontruksjoner</a:t>
          </a:r>
        </a:p>
        <a:p>
          <a:r>
            <a:rPr lang="nb-NO" sz="1000" b="1"/>
            <a:t>Eventuelle konstruksjoner på området skal fjernes så fremt de ikke inngår i den planlagte</a:t>
          </a:r>
        </a:p>
        <a:p>
          <a:r>
            <a:rPr lang="nb-NO" sz="1000" b="1"/>
            <a:t>etterbruken.</a:t>
          </a:r>
        </a:p>
        <a:p>
          <a:r>
            <a:rPr lang="nb-NO" sz="1000" b="1"/>
            <a:t>Fjerning av konstruksjoner omfatter utarbeidelse av riveplan, demontering av</a:t>
          </a:r>
        </a:p>
        <a:p>
          <a:r>
            <a:rPr lang="nb-NO" sz="1000" b="1"/>
            <a:t>konstruksjoner samt deponering av rivemasse. Deponikostnader må beregnes for levering</a:t>
          </a:r>
        </a:p>
        <a:p>
          <a:r>
            <a:rPr lang="nb-NO" sz="1000" b="1"/>
            <a:t>til godkjent deponi. I noen tilfeller kan konstruksjoner i grunnen som fundamenter, rør og</a:t>
          </a:r>
        </a:p>
        <a:p>
          <a:r>
            <a:rPr lang="nb-NO" sz="1000" b="1"/>
            <a:t>ledninger bli liggende, dersom dette er forenlig med godkjent etterbruk av området.</a:t>
          </a:r>
        </a:p>
        <a:p>
          <a:r>
            <a:rPr lang="nb-NO" sz="1000" b="1"/>
            <a:t>Tiltakshaver må i slike tilfeller utarbeide et oppdatert kart som viser gjenværende</a:t>
          </a:r>
        </a:p>
        <a:p>
          <a:r>
            <a:rPr lang="nb-NO" sz="1000" b="1"/>
            <a:t>konstruksjoner på eiendommen etter avsluttet drift.</a:t>
          </a:r>
        </a:p>
        <a:p>
          <a:endParaRPr lang="nb-NO" sz="1000" b="1"/>
        </a:p>
        <a:p>
          <a:r>
            <a:rPr lang="nb-NO" sz="1000" b="1" i="1"/>
            <a:t>Massehåndtering og arrondering</a:t>
          </a:r>
        </a:p>
        <a:p>
          <a:r>
            <a:rPr lang="nb-NO" sz="1000" b="1"/>
            <a:t>Kostnader knyttet til alle typer gravearbeider og massehåndtering skal inkluderes.</a:t>
          </a:r>
        </a:p>
        <a:p>
          <a:r>
            <a:rPr lang="nb-NO" sz="1000" b="1"/>
            <a:t>Areal med planerings- og arronderingsbehov skal vurderes. Området skal planeres og</a:t>
          </a:r>
        </a:p>
        <a:p>
          <a:r>
            <a:rPr lang="nb-NO" sz="1000" b="1"/>
            <a:t>arronderes slik at det sikres og klargjøres for planlagt etterbruk. Kostnad forbundet med</a:t>
          </a:r>
        </a:p>
        <a:p>
          <a:r>
            <a:rPr lang="nb-NO" sz="1000" b="1"/>
            <a:t>planering av stedlige overskuddsmasser skal beregnes. I tillegg må behov og kostnad for</a:t>
          </a:r>
        </a:p>
        <a:p>
          <a:r>
            <a:rPr lang="nb-NO" sz="1000" b="1"/>
            <a:t>tilførsel av masse, inkludert matjord eller annet toppdekke, vurderes. Nødvendig volum av</a:t>
          </a:r>
        </a:p>
        <a:p>
          <a:r>
            <a:rPr lang="nb-NO" sz="1000" b="1"/>
            <a:t>ulike materialtyper og enhetspriser skal inngå i beregningene.</a:t>
          </a:r>
        </a:p>
        <a:p>
          <a:endParaRPr lang="nb-NO" sz="1000" b="1"/>
        </a:p>
        <a:p>
          <a:r>
            <a:rPr lang="nb-NO" sz="1000" b="1" i="1"/>
            <a:t>Annen varig sikring</a:t>
          </a:r>
        </a:p>
        <a:p>
          <a:r>
            <a:rPr lang="nb-NO" sz="1000" b="1"/>
            <a:t>I henhold til mineralloven skal området være varig sikret når arbeidene avsluttes. DMF</a:t>
          </a:r>
        </a:p>
        <a:p>
          <a:r>
            <a:rPr lang="nb-NO" sz="1000" b="1"/>
            <a:t>vurderer etablering av sikringsvoller og arrondering av skråninger som varig sikring. Det kan</a:t>
          </a:r>
        </a:p>
        <a:p>
          <a:r>
            <a:rPr lang="nb-NO" sz="1000" b="1"/>
            <a:t>også være behov for sprengning av for eksempel sikringshyller eller rensk av bratte</a:t>
          </a:r>
        </a:p>
        <a:p>
          <a:r>
            <a:rPr lang="nb-NO" sz="1000" b="1"/>
            <a:t>fjellvegger.</a:t>
          </a:r>
        </a:p>
        <a:p>
          <a:r>
            <a:rPr lang="nb-NO" sz="1000" b="1"/>
            <a:t>I noen tilfeller kan det være behov for å etablere sikringsgjerder. Gjerder uten avtale om</a:t>
          </a:r>
        </a:p>
        <a:p>
          <a:r>
            <a:rPr lang="nb-NO" sz="1000" b="1"/>
            <a:t>fremtidig vedlikehold vurderes normalt ikke som varig sikring.</a:t>
          </a:r>
        </a:p>
        <a:p>
          <a:r>
            <a:rPr lang="nb-NO" sz="1000" b="1"/>
            <a:t>Det kan også være behov for sikring/tetting av rom under jord, sikring/tetting av</a:t>
          </a:r>
        </a:p>
        <a:p>
          <a:r>
            <a:rPr lang="nb-NO" sz="1000" b="1"/>
            <a:t>dagåpninger og sikring av tipper mm. Alle kostnader knyttet til gjennomføring og</a:t>
          </a:r>
        </a:p>
        <a:p>
          <a:r>
            <a:rPr lang="nb-NO" sz="1000" b="1"/>
            <a:t>vedlikehold skal inngå i kostnadsvurderingen.</a:t>
          </a:r>
        </a:p>
        <a:p>
          <a:endParaRPr lang="nb-NO" sz="1000" b="1"/>
        </a:p>
        <a:p>
          <a:r>
            <a:rPr lang="nb-NO" sz="1000" b="1" i="1"/>
            <a:t>Beplantning</a:t>
          </a:r>
        </a:p>
        <a:p>
          <a:r>
            <a:rPr lang="nb-NO" sz="1000" b="1"/>
            <a:t>Etterbruken av området er avgjørende for om området skal beplantes. Dersom området for</a:t>
          </a:r>
        </a:p>
        <a:p>
          <a:r>
            <a:rPr lang="nb-NO" sz="1000" b="1"/>
            <a:t>eksempel benyttes som landbruksjord, friareal eller skal tilbakeføres til naturtilstanden i</a:t>
          </a:r>
        </a:p>
        <a:p>
          <a:r>
            <a:rPr lang="nb-NO" sz="1000" b="1"/>
            <a:t>størst mulig grad, skal området tilsås/beplantes. Det skal da i størst mulig grad benyttes</a:t>
          </a:r>
        </a:p>
        <a:p>
          <a:r>
            <a:rPr lang="nb-NO" sz="1000" b="1"/>
            <a:t>stedlige arter. I noen tilfeller vil også naturlig revegetering være godkjent.</a:t>
          </a:r>
        </a:p>
        <a:p>
          <a:r>
            <a:rPr lang="nb-NO" sz="1000" b="1"/>
            <a:t>Kostnadsvurderingen skal omfatte alle kostnader knyttet til eventuell beplantning/tilsåing</a:t>
          </a:r>
        </a:p>
        <a:p>
          <a:r>
            <a:rPr lang="nb-NO" sz="1000" b="1"/>
            <a:t>samt eventuell videre behandling.</a:t>
          </a:r>
        </a:p>
        <a:p>
          <a:endParaRPr lang="nb-NO" sz="1000" b="1"/>
        </a:p>
        <a:p>
          <a:r>
            <a:rPr lang="nb-NO" sz="1000" b="1" i="1"/>
            <a:t>Andre direkte avslutningskostnader</a:t>
          </a:r>
        </a:p>
        <a:p>
          <a:r>
            <a:rPr lang="nb-NO" sz="1000" b="1"/>
            <a:t>Avhengig av uttakets type kan det være behov for andre tiltak som må inngå i </a:t>
          </a:r>
        </a:p>
        <a:p>
          <a:r>
            <a:rPr lang="nb-NO" sz="1000" b="1"/>
            <a:t>kostnadsvurderingen. Dette kan eksempelvis omfatte:</a:t>
          </a:r>
        </a:p>
        <a:p>
          <a:r>
            <a:rPr lang="nb-NO" sz="1000" b="1"/>
            <a:t>-</a:t>
          </a:r>
          <a:r>
            <a:rPr lang="nb-NO" sz="1000" b="1" baseline="0"/>
            <a:t> </a:t>
          </a:r>
          <a:r>
            <a:rPr lang="nb-NO" sz="1000" b="1"/>
            <a:t>Istandsetting av veier og eventuelt etablering av ny infrastruktur</a:t>
          </a:r>
        </a:p>
        <a:p>
          <a:r>
            <a:rPr lang="nb-NO" sz="1000" b="1"/>
            <a:t>-</a:t>
          </a:r>
          <a:r>
            <a:rPr lang="nb-NO" sz="1000" b="1" baseline="0"/>
            <a:t> </a:t>
          </a:r>
          <a:r>
            <a:rPr lang="nb-NO" sz="1000" b="1"/>
            <a:t>Fjerning av avfall og skrot som er lagret på området</a:t>
          </a:r>
        </a:p>
        <a:p>
          <a:r>
            <a:rPr lang="nb-NO" sz="1000" b="1"/>
            <a:t>-</a:t>
          </a:r>
          <a:r>
            <a:rPr lang="nb-NO" sz="1000" b="1" baseline="0"/>
            <a:t> </a:t>
          </a:r>
          <a:r>
            <a:rPr lang="nb-NO" sz="1000" b="1"/>
            <a:t>Sanering av forurenset masse fra eksempelvis oljelekkasje eller utslipp av farlig avfall</a:t>
          </a:r>
        </a:p>
        <a:p>
          <a:r>
            <a:rPr lang="nb-NO" sz="1000" b="1"/>
            <a:t>-</a:t>
          </a:r>
          <a:r>
            <a:rPr lang="nb-NO" sz="1000" b="1" baseline="0"/>
            <a:t> </a:t>
          </a:r>
          <a:r>
            <a:rPr lang="nb-NO" sz="1000" b="1"/>
            <a:t>Drenering og pumping av overflatevann og grunnvann</a:t>
          </a:r>
        </a:p>
        <a:p>
          <a:r>
            <a:rPr lang="nb-NO" sz="1000" b="1"/>
            <a:t>-</a:t>
          </a:r>
          <a:r>
            <a:rPr lang="nb-NO" sz="1000" b="1" baseline="0"/>
            <a:t> </a:t>
          </a:r>
          <a:r>
            <a:rPr lang="nb-NO" sz="1000" b="1"/>
            <a:t>Tetting av overvåkingsbrønner og borehull</a:t>
          </a:r>
        </a:p>
        <a:p>
          <a:r>
            <a:rPr lang="nb-NO" sz="1000" b="1"/>
            <a:t>-</a:t>
          </a:r>
          <a:r>
            <a:rPr lang="nb-NO" sz="1000" b="1" baseline="0"/>
            <a:t> </a:t>
          </a:r>
          <a:r>
            <a:rPr lang="nb-NO" sz="1000" b="1"/>
            <a:t>Ivaretagelse av spesielle naturhensyn</a:t>
          </a:r>
        </a:p>
        <a:p>
          <a:r>
            <a:rPr lang="nb-NO" sz="1000" b="1"/>
            <a:t>-</a:t>
          </a:r>
          <a:r>
            <a:rPr lang="nb-NO" sz="1000" b="1" baseline="0"/>
            <a:t> </a:t>
          </a:r>
          <a:r>
            <a:rPr lang="nb-NO" sz="1000" b="1"/>
            <a:t>Vannovervåking og annen miljøovervåking (skal eventuelt samordnes med krav fra Miljødirektoratet)</a:t>
          </a:r>
        </a:p>
        <a:p>
          <a:r>
            <a:rPr lang="nb-NO" sz="1000" b="1"/>
            <a:t>-</a:t>
          </a:r>
          <a:r>
            <a:rPr lang="nb-NO" sz="1000" b="1" baseline="0"/>
            <a:t> </a:t>
          </a:r>
          <a:r>
            <a:rPr lang="nb-NO" sz="1000" b="1"/>
            <a:t>Innmåling og dokumentasjon av utførte tiltak, ajourføring av planer/tegninger mm</a:t>
          </a:r>
        </a:p>
        <a:p>
          <a:endParaRPr lang="nb-NO" sz="1000" b="1"/>
        </a:p>
        <a:p>
          <a:r>
            <a:rPr lang="nb-NO" sz="1000" b="1" u="sng"/>
            <a:t>5.4 Indirekte avslutningskostnader</a:t>
          </a:r>
        </a:p>
        <a:p>
          <a:r>
            <a:rPr lang="nb-NO" sz="1000" b="1"/>
            <a:t>Indirekte avslutningskostnader beregnes som en prosentandel av direkte kostnader.</a:t>
          </a:r>
        </a:p>
        <a:p>
          <a:r>
            <a:rPr lang="nb-NO" sz="1000" b="1"/>
            <a:t>Indirekte avslutningskostnader omfatter administrative kostnader som DMF vil pådra seg</a:t>
          </a:r>
        </a:p>
        <a:p>
          <a:r>
            <a:rPr lang="nb-NO" sz="1000" b="1"/>
            <a:t>ved å gjennomføre sikring og opprydding på vegne av tiltakshaver ved</a:t>
          </a:r>
        </a:p>
        <a:p>
          <a:r>
            <a:rPr lang="nb-NO" sz="1000" b="1"/>
            <a:t>konkurs/tvangsavslutning. Indirekte kostander skal også omfatte uforutsette kostnader.</a:t>
          </a:r>
        </a:p>
        <a:p>
          <a:r>
            <a:rPr lang="nb-NO" sz="1000" b="1"/>
            <a:t>Ved en eventuell konkurs, vil det være behov for å revidere avslutningsplanen på det</a:t>
          </a:r>
        </a:p>
        <a:p>
          <a:r>
            <a:rPr lang="nb-NO" sz="1000" b="1"/>
            <a:t>tidspunkt konkursen inntrer. DMF vil da legge vekt på at dette gjennomføres på en slik</a:t>
          </a:r>
        </a:p>
        <a:p>
          <a:r>
            <a:rPr lang="nb-NO" sz="1000" b="1"/>
            <a:t>måte at eventuell fremtidig drift ikke hindres. I administrative kostnader inngår blant annet</a:t>
          </a:r>
        </a:p>
        <a:p>
          <a:r>
            <a:rPr lang="nb-NO" sz="1000" b="1"/>
            <a:t>leie av bistand for revisjon av avslutningsplan samt byggeledelse, inkludert kontrahering og</a:t>
          </a:r>
        </a:p>
        <a:p>
          <a:r>
            <a:rPr lang="nb-NO" sz="1000" b="1"/>
            <a:t>oppfølging av entreprenør.</a:t>
          </a:r>
        </a:p>
        <a:p>
          <a:endParaRPr lang="nb-NO" sz="1000" b="1"/>
        </a:p>
        <a:p>
          <a:r>
            <a:rPr lang="nb-NO" sz="1000" b="1"/>
            <a:t>Indirekte kostnader er anslått til generelt å være i størrelsesorden 20-30 % av direkte</a:t>
          </a:r>
        </a:p>
        <a:p>
          <a:r>
            <a:rPr lang="nb-NO" sz="1000" b="1"/>
            <a:t>kostnader avhengig av prosjektets kompleksitet. Dette inkluderer innleid bistand for</a:t>
          </a:r>
        </a:p>
        <a:p>
          <a:r>
            <a:rPr lang="nb-NO" sz="1000" b="1"/>
            <a:t>prosjektadministrasjon og prosjektledelse som er anslått å være i størrelsesorden 10-20 %</a:t>
          </a:r>
        </a:p>
        <a:p>
          <a:r>
            <a:rPr lang="nb-NO" sz="1000" b="1"/>
            <a:t>av direkte kostnader. Tilsvarende er uforutsette kostnader anslått til 10- 20 % av direkte</a:t>
          </a:r>
        </a:p>
        <a:p>
          <a:r>
            <a:rPr lang="nb-NO" sz="1000" b="1"/>
            <a:t>kostnader.</a:t>
          </a:r>
        </a:p>
        <a:p>
          <a:endParaRPr lang="nb-NO" sz="1000" b="1"/>
        </a:p>
        <a:p>
          <a:r>
            <a:rPr lang="nb-NO" sz="1000" b="1" u="sng"/>
            <a:t>Fratrekk av kostnader for tidligere utførte avslutningstiltak</a:t>
          </a:r>
        </a:p>
        <a:p>
          <a:r>
            <a:rPr lang="nb-NO" sz="1000" b="1"/>
            <a:t>Det kan søkes om reduksjon av sikkerhetsstillelsens størrelse dersom tiltakshaver har</a:t>
          </a:r>
        </a:p>
        <a:p>
          <a:r>
            <a:rPr lang="nb-NO" sz="1000" b="1"/>
            <a:t>gjennomført sikrings- og oppryddingsarbeider underveis i driftsperioden, eller som følge av</a:t>
          </a:r>
        </a:p>
        <a:p>
          <a:r>
            <a:rPr lang="nb-NO" sz="1000" b="1"/>
            <a:t>endret drifts- og avslutningsplan som reduserer det fremtidige behovet for</a:t>
          </a:r>
        </a:p>
        <a:p>
          <a:r>
            <a:rPr lang="nb-NO" sz="1000" b="1"/>
            <a:t>avslutningsarbeider.</a:t>
          </a:r>
        </a:p>
        <a:p>
          <a:r>
            <a:rPr lang="nb-NO" sz="1000" b="1"/>
            <a:t>Forslag til revidert størrelse på totalbeløpet for den økonomiske sikkerhetsstillelse</a:t>
          </a:r>
        </a:p>
        <a:p>
          <a:r>
            <a:rPr lang="nb-NO" sz="1000" b="1"/>
            <a:t>beregnes ut fra gjenværende behov for sikrings- og oppryddingsarbeider. </a:t>
          </a:r>
          <a:endParaRPr lang="nb-NO" sz="10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22</xdr:row>
          <xdr:rowOff>19050</xdr:rowOff>
        </xdr:from>
        <xdr:to>
          <xdr:col>3</xdr:col>
          <xdr:colOff>1143000</xdr:colOff>
          <xdr:row>22</xdr:row>
          <xdr:rowOff>371475</xdr:rowOff>
        </xdr:to>
        <xdr:sp macro="" textlink="">
          <xdr:nvSpPr>
            <xdr:cNvPr id="16385" name="Drop Down 1" hidden="1">
              <a:extLst>
                <a:ext uri="{63B3BB69-23CF-44E3-9099-C40C66FF867C}">
                  <a14:compatExt spid="_x0000_s163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1</xdr:col>
          <xdr:colOff>3352800</xdr:colOff>
          <xdr:row>16</xdr:row>
          <xdr:rowOff>361950</xdr:rowOff>
        </xdr:to>
        <xdr:sp macro="" textlink="">
          <xdr:nvSpPr>
            <xdr:cNvPr id="11265" name="Drop Down 1" hidden="1">
              <a:extLst>
                <a:ext uri="{63B3BB69-23CF-44E3-9099-C40C66FF867C}">
                  <a14:compatExt spid="_x0000_s112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1</xdr:col>
          <xdr:colOff>3352800</xdr:colOff>
          <xdr:row>17</xdr:row>
          <xdr:rowOff>361950</xdr:rowOff>
        </xdr:to>
        <xdr:sp macro="" textlink="">
          <xdr:nvSpPr>
            <xdr:cNvPr id="11266" name="Drop Down 2" hidden="1">
              <a:extLst>
                <a:ext uri="{63B3BB69-23CF-44E3-9099-C40C66FF867C}">
                  <a14:compatExt spid="_x0000_s11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3</xdr:row>
          <xdr:rowOff>200025</xdr:rowOff>
        </xdr:from>
        <xdr:to>
          <xdr:col>4</xdr:col>
          <xdr:colOff>962025</xdr:colOff>
          <xdr:row>3</xdr:row>
          <xdr:rowOff>381000</xdr:rowOff>
        </xdr:to>
        <xdr:sp macro="" textlink="">
          <xdr:nvSpPr>
            <xdr:cNvPr id="6169" name="Drop Down 25" hidden="1">
              <a:extLst>
                <a:ext uri="{63B3BB69-23CF-44E3-9099-C40C66FF867C}">
                  <a14:compatExt spid="_x0000_s6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285750</xdr:rowOff>
        </xdr:from>
        <xdr:to>
          <xdr:col>4</xdr:col>
          <xdr:colOff>962025</xdr:colOff>
          <xdr:row>4</xdr:row>
          <xdr:rowOff>466725</xdr:rowOff>
        </xdr:to>
        <xdr:sp macro="" textlink="">
          <xdr:nvSpPr>
            <xdr:cNvPr id="6170" name="Drop Down 26" hidden="1">
              <a:extLst>
                <a:ext uri="{63B3BB69-23CF-44E3-9099-C40C66FF867C}">
                  <a14:compatExt spid="_x0000_s6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285750</xdr:rowOff>
        </xdr:from>
        <xdr:to>
          <xdr:col>4</xdr:col>
          <xdr:colOff>962025</xdr:colOff>
          <xdr:row>5</xdr:row>
          <xdr:rowOff>466725</xdr:rowOff>
        </xdr:to>
        <xdr:sp macro="" textlink="">
          <xdr:nvSpPr>
            <xdr:cNvPr id="6171" name="Drop Down 27" hidden="1">
              <a:extLst>
                <a:ext uri="{63B3BB69-23CF-44E3-9099-C40C66FF867C}">
                  <a14:compatExt spid="_x0000_s6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200025</xdr:rowOff>
        </xdr:from>
        <xdr:to>
          <xdr:col>4</xdr:col>
          <xdr:colOff>962025</xdr:colOff>
          <xdr:row>6</xdr:row>
          <xdr:rowOff>381000</xdr:rowOff>
        </xdr:to>
        <xdr:sp macro="" textlink="">
          <xdr:nvSpPr>
            <xdr:cNvPr id="6172" name="Drop Down 28" hidden="1">
              <a:extLst>
                <a:ext uri="{63B3BB69-23CF-44E3-9099-C40C66FF867C}">
                  <a14:compatExt spid="_x0000_s6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209550</xdr:rowOff>
        </xdr:from>
        <xdr:to>
          <xdr:col>4</xdr:col>
          <xdr:colOff>962025</xdr:colOff>
          <xdr:row>7</xdr:row>
          <xdr:rowOff>390525</xdr:rowOff>
        </xdr:to>
        <xdr:sp macro="" textlink="">
          <xdr:nvSpPr>
            <xdr:cNvPr id="6173" name="Drop Down 29" hidden="1">
              <a:extLst>
                <a:ext uri="{63B3BB69-23CF-44E3-9099-C40C66FF867C}">
                  <a14:compatExt spid="_x0000_s6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200025</xdr:rowOff>
        </xdr:from>
        <xdr:to>
          <xdr:col>4</xdr:col>
          <xdr:colOff>962025</xdr:colOff>
          <xdr:row>8</xdr:row>
          <xdr:rowOff>381000</xdr:rowOff>
        </xdr:to>
        <xdr:sp macro="" textlink="">
          <xdr:nvSpPr>
            <xdr:cNvPr id="6174" name="Drop Down 30" hidden="1">
              <a:extLst>
                <a:ext uri="{63B3BB69-23CF-44E3-9099-C40C66FF867C}">
                  <a14:compatExt spid="_x0000_s6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200025</xdr:rowOff>
        </xdr:from>
        <xdr:to>
          <xdr:col>4</xdr:col>
          <xdr:colOff>962025</xdr:colOff>
          <xdr:row>9</xdr:row>
          <xdr:rowOff>381000</xdr:rowOff>
        </xdr:to>
        <xdr:sp macro="" textlink="">
          <xdr:nvSpPr>
            <xdr:cNvPr id="6175" name="Drop Down 31" hidden="1">
              <a:extLst>
                <a:ext uri="{63B3BB69-23CF-44E3-9099-C40C66FF867C}">
                  <a14:compatExt spid="_x0000_s6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209550</xdr:rowOff>
        </xdr:from>
        <xdr:to>
          <xdr:col>4</xdr:col>
          <xdr:colOff>962025</xdr:colOff>
          <xdr:row>10</xdr:row>
          <xdr:rowOff>390525</xdr:rowOff>
        </xdr:to>
        <xdr:sp macro="" textlink="">
          <xdr:nvSpPr>
            <xdr:cNvPr id="6176" name="Drop Down 32" hidden="1">
              <a:extLst>
                <a:ext uri="{63B3BB69-23CF-44E3-9099-C40C66FF867C}">
                  <a14:compatExt spid="_x0000_s6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209550</xdr:rowOff>
        </xdr:from>
        <xdr:to>
          <xdr:col>4</xdr:col>
          <xdr:colOff>962025</xdr:colOff>
          <xdr:row>11</xdr:row>
          <xdr:rowOff>390525</xdr:rowOff>
        </xdr:to>
        <xdr:sp macro="" textlink="">
          <xdr:nvSpPr>
            <xdr:cNvPr id="6177" name="Drop Down 33" hidden="1">
              <a:extLst>
                <a:ext uri="{63B3BB69-23CF-44E3-9099-C40C66FF867C}">
                  <a14:compatExt spid="_x0000_s6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209550</xdr:rowOff>
        </xdr:from>
        <xdr:to>
          <xdr:col>4</xdr:col>
          <xdr:colOff>962025</xdr:colOff>
          <xdr:row>12</xdr:row>
          <xdr:rowOff>390525</xdr:rowOff>
        </xdr:to>
        <xdr:sp macro="" textlink="">
          <xdr:nvSpPr>
            <xdr:cNvPr id="6179" name="Drop Down 35" hidden="1">
              <a:extLst>
                <a:ext uri="{63B3BB69-23CF-44E3-9099-C40C66FF867C}">
                  <a14:compatExt spid="_x0000_s6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xdr:col>
      <xdr:colOff>590552</xdr:colOff>
      <xdr:row>11</xdr:row>
      <xdr:rowOff>128588</xdr:rowOff>
    </xdr:from>
    <xdr:to>
      <xdr:col>5</xdr:col>
      <xdr:colOff>2292871</xdr:colOff>
      <xdr:row>22</xdr:row>
      <xdr:rowOff>65753</xdr:rowOff>
    </xdr:to>
    <xdr:pic>
      <xdr:nvPicPr>
        <xdr:cNvPr id="2" name="Bil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0052" y="5087541"/>
          <a:ext cx="3665934" cy="2562493"/>
        </a:xfrm>
        <a:prstGeom prst="rect">
          <a:avLst/>
        </a:prstGeom>
        <a:ln>
          <a:noFill/>
        </a:ln>
        <a:effectLst>
          <a:outerShdw blurRad="190500" algn="tl" rotWithShape="0">
            <a:srgbClr val="000000">
              <a:alpha val="70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3</xdr:row>
          <xdr:rowOff>200025</xdr:rowOff>
        </xdr:from>
        <xdr:to>
          <xdr:col>3</xdr:col>
          <xdr:colOff>962025</xdr:colOff>
          <xdr:row>3</xdr:row>
          <xdr:rowOff>381000</xdr:rowOff>
        </xdr:to>
        <xdr:sp macro="" textlink="">
          <xdr:nvSpPr>
            <xdr:cNvPr id="7169" name="Drop Down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xdr:row>
          <xdr:rowOff>200025</xdr:rowOff>
        </xdr:from>
        <xdr:to>
          <xdr:col>3</xdr:col>
          <xdr:colOff>962025</xdr:colOff>
          <xdr:row>4</xdr:row>
          <xdr:rowOff>381000</xdr:rowOff>
        </xdr:to>
        <xdr:sp macro="" textlink="">
          <xdr:nvSpPr>
            <xdr:cNvPr id="7170" name="Drop Down 2"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200025</xdr:rowOff>
        </xdr:from>
        <xdr:to>
          <xdr:col>3</xdr:col>
          <xdr:colOff>962025</xdr:colOff>
          <xdr:row>5</xdr:row>
          <xdr:rowOff>381000</xdr:rowOff>
        </xdr:to>
        <xdr:sp macro="" textlink="">
          <xdr:nvSpPr>
            <xdr:cNvPr id="7171" name="Drop Down 3" hidden="1">
              <a:extLst>
                <a:ext uri="{63B3BB69-23CF-44E3-9099-C40C66FF867C}">
                  <a14:compatExt spid="_x0000_s7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180975</xdr:rowOff>
        </xdr:from>
        <xdr:to>
          <xdr:col>3</xdr:col>
          <xdr:colOff>952500</xdr:colOff>
          <xdr:row>6</xdr:row>
          <xdr:rowOff>361950</xdr:rowOff>
        </xdr:to>
        <xdr:sp macro="" textlink="">
          <xdr:nvSpPr>
            <xdr:cNvPr id="7172" name="Drop Down 4" hidden="1">
              <a:extLst>
                <a:ext uri="{63B3BB69-23CF-44E3-9099-C40C66FF867C}">
                  <a14:compatExt spid="_x0000_s7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190500</xdr:rowOff>
        </xdr:from>
        <xdr:to>
          <xdr:col>3</xdr:col>
          <xdr:colOff>962025</xdr:colOff>
          <xdr:row>7</xdr:row>
          <xdr:rowOff>371475</xdr:rowOff>
        </xdr:to>
        <xdr:sp macro="" textlink="">
          <xdr:nvSpPr>
            <xdr:cNvPr id="7173" name="Drop Down 5" hidden="1">
              <a:extLst>
                <a:ext uri="{63B3BB69-23CF-44E3-9099-C40C66FF867C}">
                  <a14:compatExt spid="_x0000_s7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200025</xdr:rowOff>
        </xdr:from>
        <xdr:to>
          <xdr:col>3</xdr:col>
          <xdr:colOff>962025</xdr:colOff>
          <xdr:row>8</xdr:row>
          <xdr:rowOff>381000</xdr:rowOff>
        </xdr:to>
        <xdr:sp macro="" textlink="">
          <xdr:nvSpPr>
            <xdr:cNvPr id="7174" name="Drop Down 6" hidden="1">
              <a:extLst>
                <a:ext uri="{63B3BB69-23CF-44E3-9099-C40C66FF867C}">
                  <a14:compatExt spid="_x0000_s7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200025</xdr:rowOff>
        </xdr:from>
        <xdr:to>
          <xdr:col>3</xdr:col>
          <xdr:colOff>962025</xdr:colOff>
          <xdr:row>9</xdr:row>
          <xdr:rowOff>381000</xdr:rowOff>
        </xdr:to>
        <xdr:sp macro="" textlink="">
          <xdr:nvSpPr>
            <xdr:cNvPr id="7175" name="Drop Down 7" hidden="1">
              <a:extLst>
                <a:ext uri="{63B3BB69-23CF-44E3-9099-C40C66FF867C}">
                  <a14:compatExt spid="_x0000_s7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200025</xdr:rowOff>
        </xdr:from>
        <xdr:to>
          <xdr:col>3</xdr:col>
          <xdr:colOff>323850</xdr:colOff>
          <xdr:row>17</xdr:row>
          <xdr:rowOff>9525</xdr:rowOff>
        </xdr:to>
        <xdr:sp macro="" textlink="">
          <xdr:nvSpPr>
            <xdr:cNvPr id="7176" name="Drop Down 8" hidden="1">
              <a:extLst>
                <a:ext uri="{63B3BB69-23CF-44E3-9099-C40C66FF867C}">
                  <a14:compatExt spid="_x0000_s7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3</xdr:row>
          <xdr:rowOff>190500</xdr:rowOff>
        </xdr:from>
        <xdr:to>
          <xdr:col>4</xdr:col>
          <xdr:colOff>962025</xdr:colOff>
          <xdr:row>3</xdr:row>
          <xdr:rowOff>371475</xdr:rowOff>
        </xdr:to>
        <xdr:sp macro="" textlink="">
          <xdr:nvSpPr>
            <xdr:cNvPr id="8193" name="Drop Down 1" hidden="1">
              <a:extLst>
                <a:ext uri="{63B3BB69-23CF-44E3-9099-C40C66FF867C}">
                  <a14:compatExt spid="_x0000_s8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200025</xdr:rowOff>
        </xdr:from>
        <xdr:to>
          <xdr:col>4</xdr:col>
          <xdr:colOff>962025</xdr:colOff>
          <xdr:row>4</xdr:row>
          <xdr:rowOff>371475</xdr:rowOff>
        </xdr:to>
        <xdr:sp macro="" textlink="">
          <xdr:nvSpPr>
            <xdr:cNvPr id="8194" name="Drop Down 2"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190500</xdr:rowOff>
        </xdr:from>
        <xdr:to>
          <xdr:col>4</xdr:col>
          <xdr:colOff>952500</xdr:colOff>
          <xdr:row>5</xdr:row>
          <xdr:rowOff>361950</xdr:rowOff>
        </xdr:to>
        <xdr:sp macro="" textlink="">
          <xdr:nvSpPr>
            <xdr:cNvPr id="8195" name="Drop Down 3"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200025</xdr:rowOff>
        </xdr:from>
        <xdr:to>
          <xdr:col>4</xdr:col>
          <xdr:colOff>962025</xdr:colOff>
          <xdr:row>6</xdr:row>
          <xdr:rowOff>371475</xdr:rowOff>
        </xdr:to>
        <xdr:sp macro="" textlink="">
          <xdr:nvSpPr>
            <xdr:cNvPr id="8196" name="Drop Down 4" hidden="1">
              <a:extLst>
                <a:ext uri="{63B3BB69-23CF-44E3-9099-C40C66FF867C}">
                  <a14:compatExt spid="_x0000_s8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219075</xdr:rowOff>
        </xdr:from>
        <xdr:to>
          <xdr:col>4</xdr:col>
          <xdr:colOff>962025</xdr:colOff>
          <xdr:row>7</xdr:row>
          <xdr:rowOff>390525</xdr:rowOff>
        </xdr:to>
        <xdr:sp macro="" textlink="">
          <xdr:nvSpPr>
            <xdr:cNvPr id="8197" name="Drop Down 5" hidden="1">
              <a:extLst>
                <a:ext uri="{63B3BB69-23CF-44E3-9099-C40C66FF867C}">
                  <a14:compatExt spid="_x0000_s8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200025</xdr:rowOff>
        </xdr:from>
        <xdr:to>
          <xdr:col>4</xdr:col>
          <xdr:colOff>962025</xdr:colOff>
          <xdr:row>8</xdr:row>
          <xdr:rowOff>381000</xdr:rowOff>
        </xdr:to>
        <xdr:sp macro="" textlink="">
          <xdr:nvSpPr>
            <xdr:cNvPr id="8198" name="Drop Down 6" hidden="1">
              <a:extLst>
                <a:ext uri="{63B3BB69-23CF-44E3-9099-C40C66FF867C}">
                  <a14:compatExt spid="_x0000_s8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209550</xdr:rowOff>
        </xdr:from>
        <xdr:to>
          <xdr:col>4</xdr:col>
          <xdr:colOff>962025</xdr:colOff>
          <xdr:row>11</xdr:row>
          <xdr:rowOff>390525</xdr:rowOff>
        </xdr:to>
        <xdr:sp macro="" textlink="">
          <xdr:nvSpPr>
            <xdr:cNvPr id="8199" name="Drop Down 7" hidden="1">
              <a:extLst>
                <a:ext uri="{63B3BB69-23CF-44E3-9099-C40C66FF867C}">
                  <a14:compatExt spid="_x0000_s8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200025</xdr:rowOff>
        </xdr:from>
        <xdr:to>
          <xdr:col>4</xdr:col>
          <xdr:colOff>962025</xdr:colOff>
          <xdr:row>12</xdr:row>
          <xdr:rowOff>381000</xdr:rowOff>
        </xdr:to>
        <xdr:sp macro="" textlink="">
          <xdr:nvSpPr>
            <xdr:cNvPr id="8201" name="Drop Down 9" hidden="1">
              <a:extLst>
                <a:ext uri="{63B3BB69-23CF-44E3-9099-C40C66FF867C}">
                  <a14:compatExt spid="_x0000_s8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190500</xdr:rowOff>
        </xdr:from>
        <xdr:to>
          <xdr:col>4</xdr:col>
          <xdr:colOff>962025</xdr:colOff>
          <xdr:row>13</xdr:row>
          <xdr:rowOff>371475</xdr:rowOff>
        </xdr:to>
        <xdr:sp macro="" textlink="">
          <xdr:nvSpPr>
            <xdr:cNvPr id="8202" name="Drop Down 10" hidden="1">
              <a:extLst>
                <a:ext uri="{63B3BB69-23CF-44E3-9099-C40C66FF867C}">
                  <a14:compatExt spid="_x0000_s8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200025</xdr:rowOff>
        </xdr:from>
        <xdr:to>
          <xdr:col>4</xdr:col>
          <xdr:colOff>962025</xdr:colOff>
          <xdr:row>14</xdr:row>
          <xdr:rowOff>381000</xdr:rowOff>
        </xdr:to>
        <xdr:sp macro="" textlink="">
          <xdr:nvSpPr>
            <xdr:cNvPr id="8203" name="Drop Down 11" hidden="1">
              <a:extLst>
                <a:ext uri="{63B3BB69-23CF-44E3-9099-C40C66FF867C}">
                  <a14:compatExt spid="_x0000_s8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190500</xdr:rowOff>
        </xdr:from>
        <xdr:to>
          <xdr:col>4</xdr:col>
          <xdr:colOff>962025</xdr:colOff>
          <xdr:row>15</xdr:row>
          <xdr:rowOff>361950</xdr:rowOff>
        </xdr:to>
        <xdr:sp macro="" textlink="">
          <xdr:nvSpPr>
            <xdr:cNvPr id="8204" name="Drop Down 12" hidden="1">
              <a:extLst>
                <a:ext uri="{63B3BB69-23CF-44E3-9099-C40C66FF867C}">
                  <a14:compatExt spid="_x0000_s8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190500</xdr:rowOff>
        </xdr:from>
        <xdr:to>
          <xdr:col>4</xdr:col>
          <xdr:colOff>952500</xdr:colOff>
          <xdr:row>16</xdr:row>
          <xdr:rowOff>371475</xdr:rowOff>
        </xdr:to>
        <xdr:sp macro="" textlink="">
          <xdr:nvSpPr>
            <xdr:cNvPr id="8205" name="Drop Down 13" hidden="1">
              <a:extLst>
                <a:ext uri="{63B3BB69-23CF-44E3-9099-C40C66FF867C}">
                  <a14:compatExt spid="_x0000_s8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190500</xdr:rowOff>
        </xdr:from>
        <xdr:to>
          <xdr:col>4</xdr:col>
          <xdr:colOff>962025</xdr:colOff>
          <xdr:row>17</xdr:row>
          <xdr:rowOff>371475</xdr:rowOff>
        </xdr:to>
        <xdr:sp macro="" textlink="">
          <xdr:nvSpPr>
            <xdr:cNvPr id="8206" name="Drop Down 14" hidden="1">
              <a:extLst>
                <a:ext uri="{63B3BB69-23CF-44E3-9099-C40C66FF867C}">
                  <a14:compatExt spid="_x0000_s8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200025</xdr:rowOff>
        </xdr:from>
        <xdr:to>
          <xdr:col>4</xdr:col>
          <xdr:colOff>962025</xdr:colOff>
          <xdr:row>18</xdr:row>
          <xdr:rowOff>381000</xdr:rowOff>
        </xdr:to>
        <xdr:sp macro="" textlink="">
          <xdr:nvSpPr>
            <xdr:cNvPr id="8207" name="Drop Down 15" hidden="1">
              <a:extLst>
                <a:ext uri="{63B3BB69-23CF-44E3-9099-C40C66FF867C}">
                  <a14:compatExt spid="_x0000_s8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3</xdr:row>
          <xdr:rowOff>200025</xdr:rowOff>
        </xdr:from>
        <xdr:to>
          <xdr:col>4</xdr:col>
          <xdr:colOff>962025</xdr:colOff>
          <xdr:row>3</xdr:row>
          <xdr:rowOff>381000</xdr:rowOff>
        </xdr:to>
        <xdr:sp macro="" textlink="">
          <xdr:nvSpPr>
            <xdr:cNvPr id="9218" name="Drop Down 2" hidden="1">
              <a:extLst>
                <a:ext uri="{63B3BB69-23CF-44E3-9099-C40C66FF867C}">
                  <a14:compatExt spid="_x0000_s9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219075</xdr:rowOff>
        </xdr:from>
        <xdr:to>
          <xdr:col>4</xdr:col>
          <xdr:colOff>962025</xdr:colOff>
          <xdr:row>4</xdr:row>
          <xdr:rowOff>390525</xdr:rowOff>
        </xdr:to>
        <xdr:sp macro="" textlink="">
          <xdr:nvSpPr>
            <xdr:cNvPr id="9219" name="Drop Down 3" hidden="1">
              <a:extLst>
                <a:ext uri="{63B3BB69-23CF-44E3-9099-C40C66FF867C}">
                  <a14:compatExt spid="_x0000_s9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200025</xdr:rowOff>
        </xdr:from>
        <xdr:to>
          <xdr:col>4</xdr:col>
          <xdr:colOff>962025</xdr:colOff>
          <xdr:row>5</xdr:row>
          <xdr:rowOff>381000</xdr:rowOff>
        </xdr:to>
        <xdr:sp macro="" textlink="">
          <xdr:nvSpPr>
            <xdr:cNvPr id="9220" name="Drop Down 4" hidden="1">
              <a:extLst>
                <a:ext uri="{63B3BB69-23CF-44E3-9099-C40C66FF867C}">
                  <a14:compatExt spid="_x0000_s9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190500</xdr:rowOff>
        </xdr:from>
        <xdr:to>
          <xdr:col>4</xdr:col>
          <xdr:colOff>962025</xdr:colOff>
          <xdr:row>6</xdr:row>
          <xdr:rowOff>371475</xdr:rowOff>
        </xdr:to>
        <xdr:sp macro="" textlink="">
          <xdr:nvSpPr>
            <xdr:cNvPr id="9221" name="Drop Down 5" hidden="1">
              <a:extLst>
                <a:ext uri="{63B3BB69-23CF-44E3-9099-C40C66FF867C}">
                  <a14:compatExt spid="_x0000_s9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209550</xdr:rowOff>
        </xdr:from>
        <xdr:to>
          <xdr:col>4</xdr:col>
          <xdr:colOff>952500</xdr:colOff>
          <xdr:row>11</xdr:row>
          <xdr:rowOff>390525</xdr:rowOff>
        </xdr:to>
        <xdr:sp macro="" textlink="">
          <xdr:nvSpPr>
            <xdr:cNvPr id="9223" name="Drop Down 7" hidden="1">
              <a:extLst>
                <a:ext uri="{63B3BB69-23CF-44E3-9099-C40C66FF867C}">
                  <a14:compatExt spid="_x0000_s9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209550</xdr:rowOff>
        </xdr:from>
        <xdr:to>
          <xdr:col>4</xdr:col>
          <xdr:colOff>952500</xdr:colOff>
          <xdr:row>12</xdr:row>
          <xdr:rowOff>381000</xdr:rowOff>
        </xdr:to>
        <xdr:sp macro="" textlink="">
          <xdr:nvSpPr>
            <xdr:cNvPr id="9224" name="Drop Down 8" hidden="1">
              <a:extLst>
                <a:ext uri="{63B3BB69-23CF-44E3-9099-C40C66FF867C}">
                  <a14:compatExt spid="_x0000_s9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200025</xdr:rowOff>
        </xdr:from>
        <xdr:to>
          <xdr:col>4</xdr:col>
          <xdr:colOff>962025</xdr:colOff>
          <xdr:row>13</xdr:row>
          <xdr:rowOff>371475</xdr:rowOff>
        </xdr:to>
        <xdr:sp macro="" textlink="">
          <xdr:nvSpPr>
            <xdr:cNvPr id="9225" name="Drop Down 9" hidden="1">
              <a:extLst>
                <a:ext uri="{63B3BB69-23CF-44E3-9099-C40C66FF867C}">
                  <a14:compatExt spid="_x0000_s9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190500</xdr:rowOff>
        </xdr:from>
        <xdr:to>
          <xdr:col>4</xdr:col>
          <xdr:colOff>952500</xdr:colOff>
          <xdr:row>14</xdr:row>
          <xdr:rowOff>371475</xdr:rowOff>
        </xdr:to>
        <xdr:sp macro="" textlink="">
          <xdr:nvSpPr>
            <xdr:cNvPr id="9226" name="Drop Down 10" hidden="1">
              <a:extLst>
                <a:ext uri="{63B3BB69-23CF-44E3-9099-C40C66FF867C}">
                  <a14:compatExt spid="_x0000_s9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190500</xdr:rowOff>
        </xdr:from>
        <xdr:to>
          <xdr:col>4</xdr:col>
          <xdr:colOff>962025</xdr:colOff>
          <xdr:row>15</xdr:row>
          <xdr:rowOff>371475</xdr:rowOff>
        </xdr:to>
        <xdr:sp macro="" textlink="">
          <xdr:nvSpPr>
            <xdr:cNvPr id="9227" name="Drop Down 11" hidden="1">
              <a:extLst>
                <a:ext uri="{63B3BB69-23CF-44E3-9099-C40C66FF867C}">
                  <a14:compatExt spid="_x0000_s9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200025</xdr:rowOff>
        </xdr:from>
        <xdr:to>
          <xdr:col>4</xdr:col>
          <xdr:colOff>962025</xdr:colOff>
          <xdr:row>16</xdr:row>
          <xdr:rowOff>381000</xdr:rowOff>
        </xdr:to>
        <xdr:sp macro="" textlink="">
          <xdr:nvSpPr>
            <xdr:cNvPr id="9228" name="Drop Down 12" hidden="1">
              <a:extLst>
                <a:ext uri="{63B3BB69-23CF-44E3-9099-C40C66FF867C}">
                  <a14:compatExt spid="_x0000_s9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190500</xdr:rowOff>
        </xdr:from>
        <xdr:to>
          <xdr:col>4</xdr:col>
          <xdr:colOff>962025</xdr:colOff>
          <xdr:row>17</xdr:row>
          <xdr:rowOff>371475</xdr:rowOff>
        </xdr:to>
        <xdr:sp macro="" textlink="">
          <xdr:nvSpPr>
            <xdr:cNvPr id="9229" name="Drop Down 13" hidden="1">
              <a:extLst>
                <a:ext uri="{63B3BB69-23CF-44E3-9099-C40C66FF867C}">
                  <a14:compatExt spid="_x0000_s9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200025</xdr:rowOff>
        </xdr:from>
        <xdr:to>
          <xdr:col>4</xdr:col>
          <xdr:colOff>952500</xdr:colOff>
          <xdr:row>18</xdr:row>
          <xdr:rowOff>381000</xdr:rowOff>
        </xdr:to>
        <xdr:sp macro="" textlink="">
          <xdr:nvSpPr>
            <xdr:cNvPr id="9231" name="Drop Down 15" hidden="1">
              <a:extLst>
                <a:ext uri="{63B3BB69-23CF-44E3-9099-C40C66FF867C}">
                  <a14:compatExt spid="_x0000_s9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190500</xdr:rowOff>
        </xdr:from>
        <xdr:to>
          <xdr:col>4</xdr:col>
          <xdr:colOff>962025</xdr:colOff>
          <xdr:row>19</xdr:row>
          <xdr:rowOff>361950</xdr:rowOff>
        </xdr:to>
        <xdr:sp macro="" textlink="">
          <xdr:nvSpPr>
            <xdr:cNvPr id="9232" name="Drop Down 16" hidden="1">
              <a:extLst>
                <a:ext uri="{63B3BB69-23CF-44E3-9099-C40C66FF867C}">
                  <a14:compatExt spid="_x0000_s9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200025</xdr:rowOff>
        </xdr:from>
        <xdr:to>
          <xdr:col>4</xdr:col>
          <xdr:colOff>962025</xdr:colOff>
          <xdr:row>20</xdr:row>
          <xdr:rowOff>381000</xdr:rowOff>
        </xdr:to>
        <xdr:sp macro="" textlink="">
          <xdr:nvSpPr>
            <xdr:cNvPr id="9233" name="Drop Down 17" hidden="1">
              <a:extLst>
                <a:ext uri="{63B3BB69-23CF-44E3-9099-C40C66FF867C}">
                  <a14:compatExt spid="_x0000_s9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200025</xdr:rowOff>
        </xdr:from>
        <xdr:to>
          <xdr:col>4</xdr:col>
          <xdr:colOff>962025</xdr:colOff>
          <xdr:row>21</xdr:row>
          <xdr:rowOff>381000</xdr:rowOff>
        </xdr:to>
        <xdr:sp macro="" textlink="">
          <xdr:nvSpPr>
            <xdr:cNvPr id="9234" name="Drop Down 18" hidden="1">
              <a:extLst>
                <a:ext uri="{63B3BB69-23CF-44E3-9099-C40C66FF867C}">
                  <a14:compatExt spid="_x0000_s9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200025</xdr:rowOff>
        </xdr:from>
        <xdr:to>
          <xdr:col>4</xdr:col>
          <xdr:colOff>962025</xdr:colOff>
          <xdr:row>22</xdr:row>
          <xdr:rowOff>381000</xdr:rowOff>
        </xdr:to>
        <xdr:sp macro="" textlink="">
          <xdr:nvSpPr>
            <xdr:cNvPr id="9235" name="Drop Down 19" hidden="1">
              <a:extLst>
                <a:ext uri="{63B3BB69-23CF-44E3-9099-C40C66FF867C}">
                  <a14:compatExt spid="_x0000_s9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190500</xdr:rowOff>
        </xdr:from>
        <xdr:to>
          <xdr:col>4</xdr:col>
          <xdr:colOff>962025</xdr:colOff>
          <xdr:row>23</xdr:row>
          <xdr:rowOff>371475</xdr:rowOff>
        </xdr:to>
        <xdr:sp macro="" textlink="">
          <xdr:nvSpPr>
            <xdr:cNvPr id="9236" name="Drop Down 20" hidden="1">
              <a:extLst>
                <a:ext uri="{63B3BB69-23CF-44E3-9099-C40C66FF867C}">
                  <a14:compatExt spid="_x0000_s9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200025</xdr:rowOff>
        </xdr:from>
        <xdr:to>
          <xdr:col>4</xdr:col>
          <xdr:colOff>952500</xdr:colOff>
          <xdr:row>24</xdr:row>
          <xdr:rowOff>381000</xdr:rowOff>
        </xdr:to>
        <xdr:sp macro="" textlink="">
          <xdr:nvSpPr>
            <xdr:cNvPr id="9237" name="Drop Down 21" hidden="1">
              <a:extLst>
                <a:ext uri="{63B3BB69-23CF-44E3-9099-C40C66FF867C}">
                  <a14:compatExt spid="_x0000_s9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190500</xdr:rowOff>
        </xdr:from>
        <xdr:to>
          <xdr:col>4</xdr:col>
          <xdr:colOff>952500</xdr:colOff>
          <xdr:row>25</xdr:row>
          <xdr:rowOff>371475</xdr:rowOff>
        </xdr:to>
        <xdr:sp macro="" textlink="">
          <xdr:nvSpPr>
            <xdr:cNvPr id="9238" name="Drop Down 22" hidden="1">
              <a:extLst>
                <a:ext uri="{63B3BB69-23CF-44E3-9099-C40C66FF867C}">
                  <a14:compatExt spid="_x0000_s92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xml"/><Relationship Id="rId4" Type="http://schemas.openxmlformats.org/officeDocument/2006/relationships/image" Target="../media/image1.jpeg"/></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image" Target="../media/image1.jpeg"/><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image" Target="../media/image1.jpeg"/><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image" Target="../media/image1.jpeg"/><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3" Type="http://schemas.openxmlformats.org/officeDocument/2006/relationships/vmlDrawing" Target="../drawings/vmlDrawing6.v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 Type="http://schemas.openxmlformats.org/officeDocument/2006/relationships/drawing" Target="../drawings/drawing7.xml"/><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printerSettings" Target="../printerSettings/printerSettings7.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image" Target="../media/image1.jpeg"/><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zoomScaleSheetLayoutView="130" workbookViewId="0">
      <selection activeCell="N27" sqref="N27"/>
    </sheetView>
  </sheetViews>
  <sheetFormatPr baseColWidth="10" defaultColWidth="8.85546875" defaultRowHeight="15" x14ac:dyDescent="0.25"/>
  <sheetData/>
  <sheetProtection algorithmName="SHA-512" hashValue="VoWcrc51gChItzyBLUE2xMZjRoqUwC4kRMtvrTWic992M5kFrYPtadJFcsQXB2J8THXtBHQXxseSIRlkvsn2nA==" saltValue="0Bwca3cwVkB2HpEG9gkfyQ==" spinCount="100000" sheet="1" objects="1" scenarios="1"/>
  <pageMargins left="0.23622047244094491" right="0.23622047244094491" top="0.74803149606299213" bottom="0.74803149606299213" header="0.31496062992125984" footer="0.31496062992125984"/>
  <pageSetup paperSize="9" orientation="portrait" r:id="rId1"/>
  <headerFooter scaleWithDoc="0">
    <oddHeader>&amp;C&amp;A</oddHeader>
  </headerFooter>
  <drawing r:id="rId2"/>
  <pictur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V38"/>
  <sheetViews>
    <sheetView showGridLines="0" tabSelected="1" zoomScaleNormal="100" workbookViewId="0">
      <selection activeCell="A2" sqref="A2:F4"/>
    </sheetView>
  </sheetViews>
  <sheetFormatPr baseColWidth="10" defaultRowHeight="15" x14ac:dyDescent="0.25"/>
  <cols>
    <col min="1" max="1" width="19.140625" customWidth="1"/>
    <col min="2" max="2" width="14.5703125" bestFit="1" customWidth="1"/>
    <col min="3" max="3" width="12" bestFit="1" customWidth="1"/>
    <col min="4" max="4" width="18" bestFit="1" customWidth="1"/>
    <col min="5" max="5" width="20.28515625" customWidth="1"/>
    <col min="6" max="6" width="18" customWidth="1"/>
    <col min="7" max="7" width="21.5703125" customWidth="1"/>
  </cols>
  <sheetData>
    <row r="2" spans="1:20" ht="15" customHeight="1" x14ac:dyDescent="0.25">
      <c r="A2" s="155" t="s">
        <v>147</v>
      </c>
      <c r="B2" s="155"/>
      <c r="C2" s="155"/>
      <c r="D2" s="155"/>
      <c r="E2" s="155"/>
      <c r="F2" s="155"/>
      <c r="G2" s="65"/>
      <c r="H2" s="65"/>
      <c r="I2" s="65"/>
      <c r="J2" s="65"/>
    </row>
    <row r="3" spans="1:20" ht="15" customHeight="1" x14ac:dyDescent="0.25">
      <c r="A3" s="155"/>
      <c r="B3" s="155"/>
      <c r="C3" s="155"/>
      <c r="D3" s="155"/>
      <c r="E3" s="155"/>
      <c r="F3" s="155"/>
      <c r="G3" s="65"/>
      <c r="H3" s="65"/>
      <c r="I3" s="65"/>
      <c r="J3" s="65"/>
    </row>
    <row r="4" spans="1:20" ht="36" customHeight="1" x14ac:dyDescent="0.25">
      <c r="A4" s="155"/>
      <c r="B4" s="155"/>
      <c r="C4" s="155"/>
      <c r="D4" s="155"/>
      <c r="E4" s="155"/>
      <c r="F4" s="155"/>
      <c r="G4" s="65"/>
      <c r="H4" s="65"/>
      <c r="I4" s="65"/>
      <c r="J4" s="65"/>
    </row>
    <row r="5" spans="1:20" ht="19.5" customHeight="1" x14ac:dyDescent="0.25">
      <c r="A5" s="105" t="s">
        <v>34</v>
      </c>
      <c r="B5" s="156" t="str">
        <f>IF(Grunnlagsdata!B11="","",Grunnlagsdata!B11)</f>
        <v/>
      </c>
      <c r="C5" s="156"/>
      <c r="D5" s="156"/>
    </row>
    <row r="6" spans="1:20" ht="18.75" x14ac:dyDescent="0.25">
      <c r="A6" s="89" t="s">
        <v>44</v>
      </c>
      <c r="B6" s="157" t="str">
        <f>IF('Ikke bruk!'!C18=1,"Løsmasse/grus",IF('Ikke bruk!'!C18=2,"Steinbrudd/pukk",IF('Ikke bruk!'!C18=3,"Naturstein","")))</f>
        <v/>
      </c>
      <c r="C6" s="157"/>
      <c r="D6" s="158"/>
    </row>
    <row r="7" spans="1:20" ht="19.5" thickBot="1" x14ac:dyDescent="0.3">
      <c r="A7" s="22" t="s">
        <v>36</v>
      </c>
      <c r="B7" s="12">
        <f>Grunnlagsdata!B22</f>
        <v>0</v>
      </c>
      <c r="C7" s="91" t="s">
        <v>38</v>
      </c>
      <c r="D7" s="90"/>
    </row>
    <row r="8" spans="1:20" ht="19.5" thickBot="1" x14ac:dyDescent="0.3">
      <c r="A8" s="23" t="s">
        <v>71</v>
      </c>
      <c r="B8" s="54">
        <f>Grunnlagsdata!B19</f>
        <v>0</v>
      </c>
      <c r="C8" s="92" t="s">
        <v>43</v>
      </c>
      <c r="D8" s="24"/>
    </row>
    <row r="10" spans="1:20" x14ac:dyDescent="0.25">
      <c r="A10" s="116" t="s">
        <v>78</v>
      </c>
      <c r="B10" s="117"/>
      <c r="C10" s="117"/>
      <c r="D10" s="119"/>
    </row>
    <row r="11" spans="1:20" x14ac:dyDescent="0.25">
      <c r="A11" s="118" t="s">
        <v>67</v>
      </c>
      <c r="B11" s="118"/>
      <c r="C11" s="118"/>
      <c r="D11" s="150">
        <f>'Fjerning av konstruksjoner'!F14</f>
        <v>0</v>
      </c>
    </row>
    <row r="12" spans="1:20" x14ac:dyDescent="0.25">
      <c r="A12" s="118" t="s">
        <v>68</v>
      </c>
      <c r="B12" s="118"/>
      <c r="C12" s="118"/>
      <c r="D12" s="150">
        <f>'Massehåndtering og arrondering'!E11</f>
        <v>0</v>
      </c>
    </row>
    <row r="13" spans="1:20" x14ac:dyDescent="0.25">
      <c r="A13" s="118" t="s">
        <v>69</v>
      </c>
      <c r="B13" s="118"/>
      <c r="C13" s="118"/>
      <c r="D13" s="150">
        <f>'Annen sikring'!F20</f>
        <v>0</v>
      </c>
    </row>
    <row r="14" spans="1:20" x14ac:dyDescent="0.25">
      <c r="A14" s="118" t="s">
        <v>25</v>
      </c>
      <c r="B14" s="118"/>
      <c r="C14" s="118"/>
      <c r="D14" s="150">
        <f>'Andre dir. avslutningskostnader'!F8</f>
        <v>0</v>
      </c>
    </row>
    <row r="15" spans="1:20" x14ac:dyDescent="0.25">
      <c r="A15" s="53" t="s">
        <v>70</v>
      </c>
      <c r="B15" s="53"/>
      <c r="C15" s="53"/>
      <c r="D15" s="151">
        <f>'Andre dir. avslutningskostnader'!F27</f>
        <v>0</v>
      </c>
      <c r="F15" s="159"/>
      <c r="G15" s="159"/>
      <c r="H15" s="159"/>
      <c r="I15" s="159"/>
      <c r="J15" s="159"/>
      <c r="K15" s="159"/>
      <c r="L15" s="159"/>
      <c r="M15" s="159"/>
      <c r="N15" s="159"/>
      <c r="O15" s="159"/>
      <c r="P15" s="159"/>
      <c r="Q15" s="159"/>
      <c r="R15" s="159"/>
      <c r="S15" s="159"/>
      <c r="T15" s="159"/>
    </row>
    <row r="16" spans="1:20" ht="31.5" customHeight="1" thickBot="1" x14ac:dyDescent="0.3">
      <c r="A16" s="162" t="s">
        <v>33</v>
      </c>
      <c r="B16" s="162"/>
      <c r="C16" s="145"/>
      <c r="D16" s="146">
        <f>SUM(D11:D15)</f>
        <v>0</v>
      </c>
      <c r="E16" s="17"/>
      <c r="F16" s="153"/>
      <c r="G16" s="153"/>
      <c r="H16" s="153"/>
      <c r="I16" s="153"/>
      <c r="J16" s="153"/>
      <c r="K16" s="153"/>
      <c r="L16" s="153"/>
      <c r="M16" s="153"/>
      <c r="N16" s="153"/>
      <c r="O16" s="153"/>
      <c r="P16" s="153"/>
      <c r="Q16" s="153"/>
      <c r="R16" s="153"/>
      <c r="S16" s="153"/>
      <c r="T16" s="153"/>
    </row>
    <row r="17" spans="1:22" ht="31.5" customHeight="1" thickTop="1" thickBot="1" x14ac:dyDescent="0.3">
      <c r="A17" s="160" t="s">
        <v>145</v>
      </c>
      <c r="B17" s="160"/>
      <c r="C17" s="152"/>
      <c r="D17" s="147">
        <f>C17</f>
        <v>0</v>
      </c>
      <c r="E17" s="143"/>
      <c r="F17" s="142"/>
      <c r="G17" s="142"/>
      <c r="H17" s="142"/>
      <c r="I17" s="142"/>
      <c r="J17" s="142"/>
      <c r="K17" s="142"/>
      <c r="L17" s="142"/>
      <c r="M17" s="142"/>
      <c r="N17" s="142"/>
      <c r="O17" s="142"/>
      <c r="P17" s="142"/>
      <c r="Q17" s="142"/>
      <c r="R17" s="142"/>
      <c r="S17" s="142"/>
      <c r="T17" s="142"/>
    </row>
    <row r="18" spans="1:22" ht="31.5" customHeight="1" thickTop="1" thickBot="1" x14ac:dyDescent="0.3">
      <c r="A18" s="162" t="s">
        <v>146</v>
      </c>
      <c r="B18" s="162"/>
      <c r="C18" s="126">
        <v>0</v>
      </c>
      <c r="D18" s="120">
        <f>D16*C18</f>
        <v>0</v>
      </c>
      <c r="E18" s="1"/>
      <c r="F18" s="1"/>
      <c r="G18" s="1"/>
    </row>
    <row r="19" spans="1:22" ht="31.5" customHeight="1" thickTop="1" thickBot="1" x14ac:dyDescent="0.3">
      <c r="A19" s="165" t="s">
        <v>79</v>
      </c>
      <c r="B19" s="166"/>
      <c r="C19" s="148"/>
      <c r="D19" s="149">
        <f>SUM(D16:D18)</f>
        <v>0</v>
      </c>
      <c r="E19" s="37"/>
      <c r="F19" s="18"/>
      <c r="G19" s="14"/>
      <c r="H19" s="3"/>
      <c r="I19" s="11"/>
      <c r="J19" s="11"/>
      <c r="K19" s="11"/>
      <c r="L19" s="13"/>
      <c r="M19" s="3"/>
      <c r="N19" s="3"/>
      <c r="O19" s="3"/>
      <c r="P19" s="3"/>
      <c r="Q19" s="3"/>
      <c r="R19" s="3"/>
      <c r="S19" s="3"/>
      <c r="T19" s="3"/>
      <c r="U19" s="3"/>
    </row>
    <row r="20" spans="1:22" s="3" customFormat="1" ht="15" customHeight="1" thickTop="1" x14ac:dyDescent="0.25">
      <c r="A20" s="52"/>
      <c r="B20" s="52"/>
      <c r="C20" s="52"/>
      <c r="D20" s="141"/>
      <c r="E20" s="114"/>
      <c r="F20" s="17"/>
      <c r="G20" s="17"/>
      <c r="H20" s="14"/>
      <c r="J20" s="11"/>
      <c r="K20" s="11"/>
      <c r="L20" s="11"/>
      <c r="M20" s="13"/>
    </row>
    <row r="21" spans="1:22" ht="28.35" customHeight="1" thickBot="1" x14ac:dyDescent="0.3">
      <c r="A21" s="15"/>
      <c r="B21" s="16"/>
      <c r="C21" s="16"/>
      <c r="E21" s="14"/>
      <c r="F21" s="3"/>
      <c r="G21" s="11"/>
      <c r="H21" s="11"/>
      <c r="I21" s="11"/>
      <c r="J21" s="13"/>
      <c r="K21" s="3"/>
      <c r="L21" s="3"/>
      <c r="M21" s="3"/>
      <c r="N21" s="3"/>
      <c r="O21" s="3"/>
      <c r="P21" s="3"/>
      <c r="Q21" s="3"/>
      <c r="R21" s="3"/>
      <c r="S21" s="3"/>
    </row>
    <row r="22" spans="1:22" ht="32.1" customHeight="1" thickBot="1" x14ac:dyDescent="0.3">
      <c r="A22" s="167" t="s">
        <v>143</v>
      </c>
      <c r="B22" s="167"/>
      <c r="C22" s="167"/>
      <c r="D22" s="168"/>
      <c r="E22" s="17"/>
      <c r="F22" s="17"/>
      <c r="G22" s="17"/>
      <c r="H22" s="11"/>
      <c r="I22" s="11"/>
      <c r="J22" s="13"/>
      <c r="K22" s="3"/>
      <c r="L22" s="3"/>
      <c r="M22" s="3"/>
      <c r="N22" s="3"/>
      <c r="O22" s="3"/>
      <c r="P22" s="3"/>
      <c r="Q22" s="3"/>
      <c r="R22" s="3"/>
      <c r="S22" s="3"/>
    </row>
    <row r="23" spans="1:22" ht="32.1" customHeight="1" thickBot="1" x14ac:dyDescent="0.3">
      <c r="A23" s="167"/>
      <c r="B23" s="167"/>
      <c r="C23" s="167"/>
      <c r="D23" s="168"/>
      <c r="E23" s="17"/>
      <c r="F23" s="154"/>
      <c r="G23" s="154"/>
      <c r="H23" s="154"/>
      <c r="I23" s="154"/>
      <c r="J23" s="154"/>
      <c r="K23" s="154"/>
      <c r="L23" s="154"/>
      <c r="M23" s="3"/>
      <c r="N23" s="3"/>
      <c r="O23" s="3"/>
      <c r="P23" s="3"/>
      <c r="Q23" s="3"/>
      <c r="R23" s="3"/>
      <c r="S23" s="3"/>
    </row>
    <row r="24" spans="1:22" ht="32.1" customHeight="1" thickBot="1" x14ac:dyDescent="0.3">
      <c r="A24" s="140"/>
      <c r="B24" s="140"/>
      <c r="C24" s="140"/>
      <c r="D24" s="140"/>
      <c r="E24" s="17"/>
      <c r="F24" s="17"/>
      <c r="G24" s="17"/>
      <c r="H24" s="17"/>
      <c r="I24" s="17"/>
      <c r="J24" s="17"/>
      <c r="K24" s="17"/>
      <c r="L24" s="17"/>
      <c r="M24" s="3"/>
      <c r="N24" s="3"/>
      <c r="O24" s="3"/>
      <c r="P24" s="3"/>
      <c r="Q24" s="3"/>
      <c r="R24" s="3"/>
      <c r="S24" s="3"/>
    </row>
    <row r="25" spans="1:22" ht="32.1" customHeight="1" thickBot="1" x14ac:dyDescent="0.3">
      <c r="A25" s="161" t="s">
        <v>141</v>
      </c>
      <c r="B25" s="161"/>
      <c r="C25" s="169"/>
      <c r="D25" s="113" t="str">
        <f>IF('Ikke bruk!'!C18=1,"Løsmasser",IF('Ikke bruk!'!C18=2,"Steinbrudd/pukk",IF('Ikke bruk!'!C18=3,"Naturstein","")))</f>
        <v/>
      </c>
      <c r="E25" s="17"/>
      <c r="F25" s="17"/>
      <c r="G25" s="17"/>
      <c r="H25" s="17"/>
      <c r="I25" s="17"/>
      <c r="J25" s="17"/>
      <c r="K25" s="17"/>
      <c r="L25" s="17"/>
      <c r="M25" s="3"/>
      <c r="N25" s="3"/>
      <c r="O25" s="3"/>
      <c r="P25" s="3"/>
      <c r="Q25" s="3"/>
      <c r="R25" s="3"/>
      <c r="S25" s="3"/>
    </row>
    <row r="26" spans="1:22" ht="32.1" customHeight="1" thickBot="1" x14ac:dyDescent="0.3">
      <c r="A26" s="163" t="s">
        <v>142</v>
      </c>
      <c r="B26" s="164"/>
      <c r="C26" s="164"/>
      <c r="D26" s="115" t="str">
        <f>IF('Ikke bruk!'!D32="","",IF(D19&lt;'Ikke bruk!'!D32,D19,IF((D19*0.25)&lt;'Ikke bruk!'!D32,'Ikke bruk!'!D32,D19*0.25)))</f>
        <v/>
      </c>
      <c r="E26" s="17"/>
      <c r="F26" s="17"/>
      <c r="G26" s="17"/>
      <c r="H26" s="17"/>
      <c r="I26" s="17"/>
      <c r="J26" s="17"/>
      <c r="K26" s="17"/>
      <c r="L26" s="17"/>
      <c r="M26" s="3"/>
      <c r="N26" s="3"/>
      <c r="O26" s="3"/>
      <c r="P26" s="3"/>
      <c r="Q26" s="3"/>
      <c r="R26" s="3"/>
      <c r="S26" s="3"/>
    </row>
    <row r="27" spans="1:22" ht="32.1" customHeight="1" thickBot="1" x14ac:dyDescent="0.3">
      <c r="A27" s="161" t="str">
        <f>IF(innbet&lt;=2,"Minimum årlig innbetaling [kr] (ikke prisjustert for inflasjon)",IF(innbet=3,"Bankgaranti/konserngaranti stilles på",""))</f>
        <v/>
      </c>
      <c r="B27" s="161"/>
      <c r="C27" s="161"/>
      <c r="D27" s="115" t="str">
        <f>IF(innbet="","",IF(innbet=1,(IF(D26="","",IF(D19-D26&lt;=0,0,IF(B8*0.8&gt;20,(D19-D26)/20,(D19-D26)/(B8*0.8))))),IF(innbet=2,(IF(D26="","",IF(D19-D26&lt;=0,0,IF(B8*0.8&gt;20,(D19)/20,(D19)/(B8*0.8))))),IF(innbet=3,(IF(D19&lt;&gt;"",D19,"")),""))))</f>
        <v/>
      </c>
      <c r="E27" s="17"/>
      <c r="F27" s="17"/>
      <c r="G27" s="17"/>
      <c r="H27" s="17"/>
      <c r="I27" s="17"/>
      <c r="J27" s="17"/>
      <c r="K27" s="17"/>
      <c r="L27" s="17"/>
      <c r="M27" s="3"/>
      <c r="N27" s="3"/>
      <c r="O27" s="3"/>
      <c r="P27" s="3"/>
      <c r="Q27" s="3"/>
      <c r="R27" s="3"/>
      <c r="S27" s="3"/>
    </row>
    <row r="29" spans="1:22" x14ac:dyDescent="0.25">
      <c r="A29" s="5"/>
      <c r="B29" s="5"/>
      <c r="F29" s="2"/>
      <c r="G29" s="1"/>
      <c r="H29" s="3"/>
      <c r="I29" s="3"/>
      <c r="J29" s="3"/>
      <c r="K29" s="3"/>
      <c r="L29" s="3"/>
      <c r="M29" s="3"/>
      <c r="N29" s="3"/>
      <c r="O29" s="3"/>
      <c r="P29" s="3"/>
      <c r="Q29" s="3"/>
      <c r="R29" s="3"/>
      <c r="S29" s="3"/>
      <c r="T29" s="3"/>
      <c r="U29" s="3"/>
      <c r="V29" s="3"/>
    </row>
    <row r="30" spans="1:22" x14ac:dyDescent="0.25">
      <c r="A30" t="str">
        <f>IF(innbet&lt;=2,"Total sum ved år 0","")</f>
        <v/>
      </c>
      <c r="B30" s="121" t="str">
        <f>IF(innbet&lt;=2,Oppsummering!D19,"")</f>
        <v/>
      </c>
      <c r="F30" s="2"/>
      <c r="G30" s="1"/>
      <c r="H30" s="3"/>
      <c r="I30" s="3"/>
      <c r="J30" s="3"/>
      <c r="K30" s="3"/>
      <c r="L30" s="3"/>
      <c r="M30" s="3"/>
      <c r="N30" s="3"/>
      <c r="O30" s="3"/>
      <c r="P30" s="3"/>
      <c r="Q30" s="3"/>
      <c r="R30" s="3"/>
      <c r="S30" s="3"/>
      <c r="T30" s="3"/>
      <c r="U30" s="3"/>
      <c r="V30" s="3"/>
    </row>
    <row r="31" spans="1:22" x14ac:dyDescent="0.25">
      <c r="A31" t="str">
        <f>IF(innbet&lt;=2,"Grunnbeløp","")</f>
        <v/>
      </c>
      <c r="B31" s="122" t="str">
        <f>IF(innbet&lt;=2,D26,"")</f>
        <v/>
      </c>
      <c r="F31" s="2"/>
      <c r="G31" s="1"/>
      <c r="H31" s="3"/>
      <c r="I31" s="3"/>
      <c r="J31" s="3"/>
      <c r="K31" s="3"/>
      <c r="L31" s="3"/>
      <c r="M31" s="3"/>
      <c r="N31" s="3"/>
      <c r="O31" s="3"/>
      <c r="P31" s="3"/>
      <c r="Q31" s="3"/>
      <c r="R31" s="3"/>
      <c r="S31" s="3"/>
      <c r="T31" s="3"/>
      <c r="U31" s="3"/>
      <c r="V31" s="3"/>
    </row>
    <row r="32" spans="1:22" x14ac:dyDescent="0.25">
      <c r="A32" t="str">
        <f>IF(innbet&lt;=2,"Driftstid etappe [år]","")</f>
        <v/>
      </c>
      <c r="B32" s="123" t="str">
        <f>IF(innbet&lt;=2,Grunnlagsdata!B19,"")</f>
        <v/>
      </c>
      <c r="F32" s="2"/>
      <c r="G32" s="1"/>
      <c r="H32" s="3"/>
      <c r="I32" s="3"/>
      <c r="J32" s="3"/>
      <c r="K32" s="3"/>
      <c r="L32" s="3"/>
      <c r="M32" s="3"/>
      <c r="N32" s="3"/>
      <c r="O32" s="3"/>
      <c r="P32" s="3"/>
      <c r="Q32" s="3"/>
      <c r="R32" s="3"/>
      <c r="S32" s="3"/>
      <c r="T32" s="3"/>
      <c r="U32" s="3"/>
      <c r="V32" s="3"/>
    </row>
    <row r="33" spans="1:22" x14ac:dyDescent="0.25">
      <c r="A33" s="19" t="str">
        <f>IF(innbet&lt;=2,"Nedbetalingstid [år]","")</f>
        <v/>
      </c>
      <c r="B33" s="84" t="str">
        <f>IF(innbet&lt;=2,IF((B31=B30),0,IF((Grunnlagsdata!B19*0.8)&gt;20,20,Grunnlagsdata!B19*0.8)),"")</f>
        <v/>
      </c>
      <c r="F33" s="2"/>
      <c r="G33" s="1"/>
      <c r="H33" s="3"/>
      <c r="I33" s="3"/>
      <c r="J33" s="3"/>
      <c r="K33" s="3"/>
      <c r="L33" s="3"/>
      <c r="M33" s="3"/>
      <c r="N33" s="3"/>
      <c r="O33" s="3"/>
      <c r="P33" s="3"/>
      <c r="Q33" s="3"/>
      <c r="R33" s="3"/>
      <c r="S33" s="3"/>
      <c r="T33" s="3"/>
      <c r="U33" s="3"/>
      <c r="V33" s="3"/>
    </row>
    <row r="34" spans="1:22" x14ac:dyDescent="0.25">
      <c r="A34" t="str">
        <f>IF(innbet&lt;=2,"kr/år","")</f>
        <v/>
      </c>
      <c r="B34" s="121" t="str">
        <f>IF(innbet=1,(B30-B31)/B32,IF(innbet=2,B30/B32,""))</f>
        <v/>
      </c>
      <c r="F34" s="2"/>
      <c r="G34" s="1"/>
      <c r="H34" s="3"/>
      <c r="I34" s="3"/>
      <c r="J34" s="3"/>
      <c r="K34" s="3"/>
      <c r="L34" s="3"/>
      <c r="M34" s="3"/>
      <c r="N34" s="3"/>
      <c r="O34" s="3"/>
      <c r="P34" s="3"/>
      <c r="Q34" s="3"/>
      <c r="R34" s="3"/>
      <c r="S34" s="3"/>
      <c r="T34" s="3"/>
      <c r="U34" s="3"/>
      <c r="V34" s="3"/>
    </row>
    <row r="35" spans="1:22" x14ac:dyDescent="0.25">
      <c r="A35" s="5" t="str">
        <f>IF(innbet&lt;=2,"Kr/m3","")</f>
        <v/>
      </c>
      <c r="B35" s="124" t="str">
        <f>IF(innbet&lt;=2,B34/Grunnlagsdata!B20,"")</f>
        <v/>
      </c>
      <c r="F35" s="2"/>
      <c r="G35" s="1"/>
      <c r="H35" s="3"/>
      <c r="I35" s="3"/>
      <c r="J35" s="3"/>
      <c r="K35" s="3"/>
      <c r="L35" s="3"/>
      <c r="M35" s="3"/>
      <c r="N35" s="3"/>
      <c r="O35" s="3"/>
      <c r="P35" s="3"/>
      <c r="Q35" s="3"/>
      <c r="R35" s="3"/>
      <c r="S35" s="3"/>
      <c r="T35" s="3"/>
      <c r="U35" s="3"/>
      <c r="V35" s="3"/>
    </row>
    <row r="36" spans="1:22" x14ac:dyDescent="0.25">
      <c r="A36" s="5" t="str">
        <f>IF(innbet&lt;=2,"Kr/tonn","")</f>
        <v/>
      </c>
      <c r="B36" s="125" t="str">
        <f>IF(innbet&lt;=2,B34/Grunnlagsdata!B21,"")</f>
        <v/>
      </c>
      <c r="F36" s="2"/>
      <c r="G36" s="1"/>
      <c r="H36" s="3"/>
      <c r="I36" s="3"/>
      <c r="J36" s="3"/>
      <c r="K36" s="3"/>
      <c r="L36" s="3"/>
      <c r="M36" s="3"/>
      <c r="N36" s="3"/>
      <c r="O36" s="3"/>
      <c r="P36" s="3"/>
      <c r="Q36" s="3"/>
      <c r="R36" s="3"/>
      <c r="S36" s="3"/>
      <c r="T36" s="3"/>
      <c r="U36" s="3"/>
      <c r="V36" s="3"/>
    </row>
    <row r="37" spans="1:22" x14ac:dyDescent="0.25">
      <c r="F37" s="2"/>
      <c r="G37" s="1"/>
      <c r="H37" s="3"/>
      <c r="I37" s="3"/>
      <c r="J37" s="3"/>
      <c r="K37" s="3"/>
      <c r="L37" s="3"/>
      <c r="M37" s="3"/>
      <c r="N37" s="3"/>
      <c r="O37" s="3"/>
      <c r="P37" s="3"/>
      <c r="Q37" s="3"/>
      <c r="R37" s="3"/>
      <c r="S37" s="3"/>
      <c r="T37" s="3"/>
      <c r="U37" s="3"/>
      <c r="V37" s="3"/>
    </row>
    <row r="38" spans="1:22" x14ac:dyDescent="0.25">
      <c r="A38" s="5"/>
      <c r="B38" s="5"/>
      <c r="F38" s="2"/>
      <c r="G38" s="1"/>
      <c r="H38" s="3"/>
      <c r="I38" s="3"/>
      <c r="J38" s="3"/>
      <c r="K38" s="3"/>
      <c r="L38" s="3"/>
      <c r="M38" s="3"/>
      <c r="N38" s="3"/>
      <c r="O38" s="3"/>
      <c r="P38" s="3"/>
      <c r="Q38" s="3"/>
      <c r="R38" s="3"/>
      <c r="S38" s="3"/>
      <c r="T38" s="3"/>
      <c r="U38" s="3"/>
      <c r="V38" s="3"/>
    </row>
  </sheetData>
  <sheetProtection algorithmName="SHA-512" hashValue="CLfz5pp+IWS3QdnVDhyJ7lt6M+rqgyEBQ1re3GjwWm4ez0jx+tCaJLITW2C0EV0/o4DWNBG/amFUK93q2CVebA==" saltValue="0+pjX0R0mRvx0hm+VT7JHw==" spinCount="100000" sheet="1" objects="1" scenarios="1"/>
  <protectedRanges>
    <protectedRange sqref="C18 C17" name="Område1"/>
  </protectedRanges>
  <mergeCells count="15">
    <mergeCell ref="A27:C27"/>
    <mergeCell ref="A16:B16"/>
    <mergeCell ref="A18:B18"/>
    <mergeCell ref="A26:C26"/>
    <mergeCell ref="A19:B19"/>
    <mergeCell ref="A23:D23"/>
    <mergeCell ref="A22:D22"/>
    <mergeCell ref="A25:C25"/>
    <mergeCell ref="F16:T16"/>
    <mergeCell ref="F23:L23"/>
    <mergeCell ref="A2:F4"/>
    <mergeCell ref="B5:D5"/>
    <mergeCell ref="B6:D6"/>
    <mergeCell ref="F15:T15"/>
    <mergeCell ref="A17:B17"/>
  </mergeCells>
  <pageMargins left="0.7" right="0.7" top="0.75" bottom="0.75" header="0.3" footer="0.3"/>
  <pageSetup paperSize="9" orientation="portrait" r:id="rId1"/>
  <headerFooter>
    <oddHeader>&amp;C&amp;A</oddHead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0</xdr:col>
                    <xdr:colOff>38100</xdr:colOff>
                    <xdr:row>22</xdr:row>
                    <xdr:rowOff>19050</xdr:rowOff>
                  </from>
                  <to>
                    <xdr:col>3</xdr:col>
                    <xdr:colOff>1143000</xdr:colOff>
                    <xdr:row>22</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1BEC3"/>
  </sheetPr>
  <dimension ref="A2:T44"/>
  <sheetViews>
    <sheetView showGridLines="0" showWhiteSpace="0" zoomScaleNormal="100" zoomScalePageLayoutView="70" workbookViewId="0">
      <selection activeCell="B21" sqref="B21"/>
    </sheetView>
  </sheetViews>
  <sheetFormatPr baseColWidth="10" defaultColWidth="8.85546875" defaultRowHeight="15" x14ac:dyDescent="0.25"/>
  <cols>
    <col min="1" max="1" width="36.7109375" style="5" customWidth="1"/>
    <col min="2" max="2" width="50.5703125" customWidth="1"/>
    <col min="3" max="3" width="8.85546875" style="4" customWidth="1"/>
  </cols>
  <sheetData>
    <row r="2" spans="1:3" ht="30" customHeight="1" thickBot="1" x14ac:dyDescent="0.3">
      <c r="A2" s="170" t="s">
        <v>0</v>
      </c>
      <c r="B2" s="171"/>
    </row>
    <row r="3" spans="1:3" ht="30" customHeight="1" thickBot="1" x14ac:dyDescent="0.3">
      <c r="A3" s="93" t="s">
        <v>101</v>
      </c>
      <c r="B3" s="94"/>
    </row>
    <row r="4" spans="1:3" ht="30" customHeight="1" thickTop="1" thickBot="1" x14ac:dyDescent="0.3">
      <c r="A4" s="31" t="s">
        <v>7</v>
      </c>
      <c r="B4" s="82"/>
    </row>
    <row r="5" spans="1:3" ht="30" customHeight="1" thickTop="1" thickBot="1" x14ac:dyDescent="0.3">
      <c r="A5" s="31" t="s">
        <v>6</v>
      </c>
      <c r="B5" s="81"/>
    </row>
    <row r="6" spans="1:3" ht="30" customHeight="1" thickTop="1" thickBot="1" x14ac:dyDescent="0.3">
      <c r="A6" s="31" t="s">
        <v>2</v>
      </c>
      <c r="B6" s="81"/>
    </row>
    <row r="7" spans="1:3" ht="30" customHeight="1" thickTop="1" thickBot="1" x14ac:dyDescent="0.3">
      <c r="A7" s="31" t="s">
        <v>5</v>
      </c>
      <c r="B7" s="81"/>
    </row>
    <row r="8" spans="1:3" ht="30" customHeight="1" thickTop="1" thickBot="1" x14ac:dyDescent="0.3">
      <c r="A8" s="31" t="s">
        <v>4</v>
      </c>
      <c r="B8" s="81"/>
    </row>
    <row r="9" spans="1:3" ht="30" customHeight="1" thickTop="1" thickBot="1" x14ac:dyDescent="0.3">
      <c r="A9" s="30" t="s">
        <v>102</v>
      </c>
      <c r="B9" s="81"/>
    </row>
    <row r="10" spans="1:3" ht="21" customHeight="1" thickBot="1" x14ac:dyDescent="0.3">
      <c r="A10" s="6"/>
      <c r="B10" s="10"/>
    </row>
    <row r="11" spans="1:3" ht="30" customHeight="1" thickTop="1" thickBot="1" x14ac:dyDescent="0.3">
      <c r="A11" s="29" t="s">
        <v>8</v>
      </c>
      <c r="B11" s="83"/>
    </row>
    <row r="12" spans="1:3" ht="30" customHeight="1" thickTop="1" thickBot="1" x14ac:dyDescent="0.3">
      <c r="A12" s="31" t="s">
        <v>9</v>
      </c>
      <c r="B12" s="83"/>
    </row>
    <row r="13" spans="1:3" ht="30" customHeight="1" thickTop="1" thickBot="1" x14ac:dyDescent="0.3">
      <c r="A13" s="30" t="s">
        <v>10</v>
      </c>
      <c r="B13" s="83"/>
    </row>
    <row r="14" spans="1:3" ht="21" hidden="1" customHeight="1" x14ac:dyDescent="0.3">
      <c r="A14" s="32"/>
      <c r="B14" s="34"/>
    </row>
    <row r="15" spans="1:3" s="3" customFormat="1" ht="21" customHeight="1" thickBot="1" x14ac:dyDescent="0.3">
      <c r="A15" s="33"/>
      <c r="B15" s="35"/>
      <c r="C15" s="28"/>
    </row>
    <row r="16" spans="1:3" ht="16.5" customHeight="1" thickBot="1" x14ac:dyDescent="0.3">
      <c r="A16" s="172" t="s">
        <v>3</v>
      </c>
      <c r="B16" s="173"/>
      <c r="C16" s="4" t="s">
        <v>58</v>
      </c>
    </row>
    <row r="17" spans="1:6" ht="30" customHeight="1" thickTop="1" thickBot="1" x14ac:dyDescent="0.3">
      <c r="A17" s="31" t="s">
        <v>119</v>
      </c>
      <c r="B17" s="75"/>
      <c r="C17" s="28"/>
    </row>
    <row r="18" spans="1:6" ht="30" customHeight="1" thickTop="1" thickBot="1" x14ac:dyDescent="0.3">
      <c r="A18" s="31" t="s">
        <v>126</v>
      </c>
      <c r="B18" s="75"/>
    </row>
    <row r="19" spans="1:6" ht="30" customHeight="1" thickTop="1" thickBot="1" x14ac:dyDescent="0.3">
      <c r="A19" s="31" t="s">
        <v>64</v>
      </c>
      <c r="B19" s="75"/>
    </row>
    <row r="20" spans="1:6" ht="30" customHeight="1" thickTop="1" thickBot="1" x14ac:dyDescent="0.3">
      <c r="A20" s="31" t="s">
        <v>60</v>
      </c>
      <c r="B20" s="79"/>
    </row>
    <row r="21" spans="1:6" ht="30" customHeight="1" thickTop="1" thickBot="1" x14ac:dyDescent="0.3">
      <c r="A21" s="31" t="s">
        <v>61</v>
      </c>
      <c r="B21" s="79"/>
    </row>
    <row r="22" spans="1:6" ht="30" customHeight="1" thickTop="1" thickBot="1" x14ac:dyDescent="0.3">
      <c r="A22" s="30" t="s">
        <v>83</v>
      </c>
      <c r="B22" s="75"/>
      <c r="C22"/>
    </row>
    <row r="23" spans="1:6" ht="21" customHeight="1" thickBot="1" x14ac:dyDescent="0.3">
      <c r="A23" s="6"/>
      <c r="B23" s="8"/>
    </row>
    <row r="24" spans="1:6" ht="30" customHeight="1" thickTop="1" thickBot="1" x14ac:dyDescent="0.3">
      <c r="A24" s="29" t="s">
        <v>42</v>
      </c>
      <c r="B24" s="83"/>
      <c r="F24" s="127"/>
    </row>
    <row r="25" spans="1:6" ht="30" customHeight="1" thickTop="1" thickBot="1" x14ac:dyDescent="0.3">
      <c r="A25" s="30" t="s">
        <v>1</v>
      </c>
      <c r="B25" s="83"/>
    </row>
    <row r="26" spans="1:6" ht="21" customHeight="1" x14ac:dyDescent="0.25">
      <c r="A26" s="7"/>
      <c r="B26" s="9"/>
    </row>
    <row r="28" spans="1:6" ht="24.6" customHeight="1" x14ac:dyDescent="0.25"/>
    <row r="29" spans="1:6" ht="33.6" customHeight="1" x14ac:dyDescent="0.25"/>
    <row r="35" spans="3:20" ht="30" customHeight="1" x14ac:dyDescent="0.25">
      <c r="C35" s="20"/>
    </row>
    <row r="36" spans="3:20" x14ac:dyDescent="0.25">
      <c r="C36" s="20"/>
    </row>
    <row r="42" spans="3:20" ht="15" customHeight="1" x14ac:dyDescent="0.25"/>
    <row r="43" spans="3:20" ht="21.95" customHeight="1" x14ac:dyDescent="0.25">
      <c r="G43" s="3"/>
      <c r="H43" s="3"/>
      <c r="I43" s="3"/>
      <c r="J43" s="3"/>
      <c r="K43" s="3"/>
      <c r="L43" s="3"/>
      <c r="M43" s="3"/>
      <c r="N43" s="3"/>
      <c r="O43" s="3"/>
      <c r="P43" s="3"/>
      <c r="Q43" s="3"/>
      <c r="R43" s="3"/>
      <c r="S43" s="3"/>
      <c r="T43" s="3"/>
    </row>
    <row r="44" spans="3:20" ht="21.95" customHeight="1" x14ac:dyDescent="0.25">
      <c r="G44" s="3"/>
      <c r="H44" s="3"/>
      <c r="I44" s="3"/>
      <c r="J44" s="3"/>
      <c r="K44" s="3"/>
      <c r="L44" s="3"/>
      <c r="M44" s="3"/>
      <c r="N44" s="3"/>
      <c r="O44" s="3"/>
      <c r="P44" s="3"/>
      <c r="Q44" s="3"/>
      <c r="R44" s="3"/>
      <c r="S44" s="3"/>
      <c r="T44" s="3"/>
    </row>
  </sheetData>
  <sheetProtection algorithmName="SHA-512" hashValue="OMzIIkynIcwDVrCo8g0Qb4g5UfvS6eH5Qdx+pcp3/CT7J07LvILsWvUMdXO4P2BOjPHukCvYXPYTvbW5FleaMw==" saltValue="OTwdAwHCOW4gmNbMmvcK4w==" spinCount="100000" sheet="1" objects="1" scenarios="1"/>
  <protectedRanges>
    <protectedRange sqref="B3:B9 B11:B13 B24:B25 B19:B22" name="Grunnlagsdata"/>
  </protectedRanges>
  <mergeCells count="2">
    <mergeCell ref="A2:B2"/>
    <mergeCell ref="A16:B16"/>
  </mergeCells>
  <pageMargins left="0.23622047244094491" right="0.23622047244094491" top="0.74803149606299213" bottom="0.74803149606299213" header="0.31496062992125984" footer="0.31496062992125984"/>
  <pageSetup paperSize="9" scale="80" orientation="portrait" r:id="rId1"/>
  <headerFooter>
    <oddHeader>&amp;C&amp;A</oddHeader>
    <oddFooter>Page &amp;P</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1</xdr:col>
                    <xdr:colOff>19050</xdr:colOff>
                    <xdr:row>16</xdr:row>
                    <xdr:rowOff>19050</xdr:rowOff>
                  </from>
                  <to>
                    <xdr:col>1</xdr:col>
                    <xdr:colOff>3352800</xdr:colOff>
                    <xdr:row>16</xdr:row>
                    <xdr:rowOff>361950</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1</xdr:col>
                    <xdr:colOff>19050</xdr:colOff>
                    <xdr:row>17</xdr:row>
                    <xdr:rowOff>19050</xdr:rowOff>
                  </from>
                  <to>
                    <xdr:col>1</xdr:col>
                    <xdr:colOff>3352800</xdr:colOff>
                    <xdr:row>17</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showGridLines="0" zoomScaleNormal="100" workbookViewId="0">
      <selection activeCell="D4" sqref="D4"/>
    </sheetView>
  </sheetViews>
  <sheetFormatPr baseColWidth="10" defaultRowHeight="15" x14ac:dyDescent="0.25"/>
  <cols>
    <col min="2" max="2" width="17" customWidth="1"/>
    <col min="3" max="6" width="14.7109375" customWidth="1"/>
    <col min="7" max="7" width="80.7109375" customWidth="1"/>
  </cols>
  <sheetData>
    <row r="1" spans="1:8" ht="15.75" thickBot="1" x14ac:dyDescent="0.3"/>
    <row r="2" spans="1:8" ht="15.75" customHeight="1" thickBot="1" x14ac:dyDescent="0.3">
      <c r="A2" s="179" t="s">
        <v>66</v>
      </c>
      <c r="B2" s="180"/>
      <c r="C2" s="180"/>
      <c r="D2" s="180"/>
      <c r="E2" s="180"/>
      <c r="F2" s="180"/>
      <c r="G2" s="180"/>
      <c r="H2" s="2"/>
    </row>
    <row r="3" spans="1:8" ht="30" customHeight="1" thickBot="1" x14ac:dyDescent="0.3">
      <c r="A3" s="177" t="s">
        <v>11</v>
      </c>
      <c r="B3" s="178"/>
      <c r="C3" s="66" t="s">
        <v>17</v>
      </c>
      <c r="D3" s="40" t="s">
        <v>18</v>
      </c>
      <c r="E3" s="40" t="s">
        <v>81</v>
      </c>
      <c r="F3" s="40" t="s">
        <v>110</v>
      </c>
      <c r="G3" s="41" t="s">
        <v>12</v>
      </c>
    </row>
    <row r="4" spans="1:8" ht="45" customHeight="1" thickBot="1" x14ac:dyDescent="0.3">
      <c r="A4" s="183" t="s">
        <v>13</v>
      </c>
      <c r="B4" s="184"/>
      <c r="C4" s="95"/>
      <c r="D4" s="96"/>
      <c r="E4" s="98"/>
      <c r="F4" s="97">
        <f t="shared" ref="F4:F13" si="0">C4*D4</f>
        <v>0</v>
      </c>
      <c r="G4" s="63" t="s">
        <v>84</v>
      </c>
    </row>
    <row r="5" spans="1:8" ht="45" customHeight="1" thickTop="1" thickBot="1" x14ac:dyDescent="0.3">
      <c r="A5" s="181" t="s">
        <v>85</v>
      </c>
      <c r="B5" s="182"/>
      <c r="C5" s="75"/>
      <c r="D5" s="79"/>
      <c r="E5" s="98"/>
      <c r="F5" s="80">
        <f t="shared" si="0"/>
        <v>0</v>
      </c>
      <c r="G5" s="21" t="s">
        <v>87</v>
      </c>
    </row>
    <row r="6" spans="1:8" ht="60" customHeight="1" thickTop="1" thickBot="1" x14ac:dyDescent="0.3">
      <c r="A6" s="181" t="s">
        <v>86</v>
      </c>
      <c r="B6" s="182"/>
      <c r="C6" s="75"/>
      <c r="D6" s="79"/>
      <c r="E6" s="98"/>
      <c r="F6" s="80">
        <f t="shared" si="0"/>
        <v>0</v>
      </c>
      <c r="G6" s="21" t="s">
        <v>84</v>
      </c>
    </row>
    <row r="7" spans="1:8" ht="45" customHeight="1" thickTop="1" thickBot="1" x14ac:dyDescent="0.3">
      <c r="A7" s="181" t="s">
        <v>96</v>
      </c>
      <c r="B7" s="182"/>
      <c r="C7" s="75"/>
      <c r="D7" s="79"/>
      <c r="E7" s="98"/>
      <c r="F7" s="80">
        <f t="shared" si="0"/>
        <v>0</v>
      </c>
      <c r="G7" s="21" t="s">
        <v>84</v>
      </c>
    </row>
    <row r="8" spans="1:8" ht="45" customHeight="1" thickTop="1" thickBot="1" x14ac:dyDescent="0.3">
      <c r="A8" s="181" t="s">
        <v>97</v>
      </c>
      <c r="B8" s="182"/>
      <c r="C8" s="75"/>
      <c r="D8" s="79"/>
      <c r="E8" s="98"/>
      <c r="F8" s="80">
        <f t="shared" si="0"/>
        <v>0</v>
      </c>
      <c r="G8" s="21" t="s">
        <v>84</v>
      </c>
    </row>
    <row r="9" spans="1:8" ht="45" customHeight="1" thickTop="1" thickBot="1" x14ac:dyDescent="0.3">
      <c r="A9" s="181" t="s">
        <v>88</v>
      </c>
      <c r="B9" s="182"/>
      <c r="C9" s="75"/>
      <c r="D9" s="79"/>
      <c r="E9" s="98"/>
      <c r="F9" s="80">
        <f t="shared" si="0"/>
        <v>0</v>
      </c>
      <c r="G9" s="21" t="s">
        <v>84</v>
      </c>
    </row>
    <row r="10" spans="1:8" ht="45" customHeight="1" thickTop="1" thickBot="1" x14ac:dyDescent="0.3">
      <c r="A10" s="181" t="s">
        <v>82</v>
      </c>
      <c r="B10" s="182"/>
      <c r="C10" s="75"/>
      <c r="D10" s="75"/>
      <c r="E10" s="98"/>
      <c r="F10" s="80">
        <f t="shared" si="0"/>
        <v>0</v>
      </c>
      <c r="G10" s="21" t="s">
        <v>84</v>
      </c>
    </row>
    <row r="11" spans="1:8" ht="45" customHeight="1" thickTop="1" thickBot="1" x14ac:dyDescent="0.3">
      <c r="A11" s="176" t="s">
        <v>100</v>
      </c>
      <c r="B11" s="176"/>
      <c r="C11" s="75"/>
      <c r="D11" s="75"/>
      <c r="E11" s="98"/>
      <c r="F11" s="80">
        <f>C11*D11</f>
        <v>0</v>
      </c>
      <c r="G11" s="21" t="s">
        <v>84</v>
      </c>
    </row>
    <row r="12" spans="1:8" ht="45" customHeight="1" thickTop="1" thickBot="1" x14ac:dyDescent="0.3">
      <c r="A12" s="176" t="s">
        <v>100</v>
      </c>
      <c r="B12" s="176"/>
      <c r="C12" s="75"/>
      <c r="D12" s="75"/>
      <c r="E12" s="98"/>
      <c r="F12" s="80">
        <f t="shared" si="0"/>
        <v>0</v>
      </c>
      <c r="G12" s="21" t="s">
        <v>84</v>
      </c>
    </row>
    <row r="13" spans="1:8" ht="45" customHeight="1" thickTop="1" thickBot="1" x14ac:dyDescent="0.3">
      <c r="A13" s="176" t="s">
        <v>100</v>
      </c>
      <c r="B13" s="176"/>
      <c r="C13" s="75"/>
      <c r="D13" s="75"/>
      <c r="E13" s="98"/>
      <c r="F13" s="80">
        <f t="shared" si="0"/>
        <v>0</v>
      </c>
      <c r="G13" s="21" t="s">
        <v>84</v>
      </c>
    </row>
    <row r="14" spans="1:8" ht="15.75" customHeight="1" thickTop="1" x14ac:dyDescent="0.25">
      <c r="A14" s="174" t="s">
        <v>77</v>
      </c>
      <c r="B14" s="175"/>
      <c r="C14" s="175"/>
      <c r="D14" s="175"/>
      <c r="E14" s="72"/>
      <c r="F14" s="106">
        <f>SUM(F4:F13)</f>
        <v>0</v>
      </c>
      <c r="G14" s="71"/>
      <c r="H14" s="20"/>
    </row>
    <row r="15" spans="1:8" x14ac:dyDescent="0.25">
      <c r="H15" s="2"/>
    </row>
    <row r="21" spans="4:4" x14ac:dyDescent="0.25">
      <c r="D21" s="2"/>
    </row>
  </sheetData>
  <sheetProtection algorithmName="SHA-512" hashValue="erILqUwHEhRfFSOdA2Es+7YK2dtOwRkOvPb+O/CesibMfgx6Po5/DGVeDiyznFhpDzrk+8FoAmIT+vW0BcIZ1A==" saltValue="oyGZHItA77yyMPCpcObWSg==" spinCount="100000" sheet="1" objects="1" scenarios="1"/>
  <protectedRanges>
    <protectedRange sqref="A11:D13 C4:D10 G4:G13" name="Område1"/>
  </protectedRanges>
  <mergeCells count="13">
    <mergeCell ref="A14:D14"/>
    <mergeCell ref="A13:B13"/>
    <mergeCell ref="A3:B3"/>
    <mergeCell ref="A2:G2"/>
    <mergeCell ref="A10:B10"/>
    <mergeCell ref="A5:B5"/>
    <mergeCell ref="A4:B4"/>
    <mergeCell ref="A6:B6"/>
    <mergeCell ref="A8:B8"/>
    <mergeCell ref="A7:B7"/>
    <mergeCell ref="A9:B9"/>
    <mergeCell ref="A12:B12"/>
    <mergeCell ref="A11:B11"/>
  </mergeCells>
  <pageMargins left="0.7" right="0.7" top="0.75" bottom="0.75" header="0.3" footer="0.3"/>
  <pageSetup paperSize="9" orientation="portrait" r:id="rId1"/>
  <headerFooter>
    <oddHeader>&amp;C&amp;A</oddHead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6169" r:id="rId5" name="Drop Down 25">
              <controlPr defaultSize="0" autoLine="0" autoPict="0">
                <anchor moveWithCells="1">
                  <from>
                    <xdr:col>4</xdr:col>
                    <xdr:colOff>19050</xdr:colOff>
                    <xdr:row>3</xdr:row>
                    <xdr:rowOff>200025</xdr:rowOff>
                  </from>
                  <to>
                    <xdr:col>4</xdr:col>
                    <xdr:colOff>962025</xdr:colOff>
                    <xdr:row>3</xdr:row>
                    <xdr:rowOff>381000</xdr:rowOff>
                  </to>
                </anchor>
              </controlPr>
            </control>
          </mc:Choice>
        </mc:AlternateContent>
        <mc:AlternateContent xmlns:mc="http://schemas.openxmlformats.org/markup-compatibility/2006">
          <mc:Choice Requires="x14">
            <control shapeId="6170" r:id="rId6" name="Drop Down 26">
              <controlPr defaultSize="0" autoLine="0" autoPict="0">
                <anchor moveWithCells="1">
                  <from>
                    <xdr:col>4</xdr:col>
                    <xdr:colOff>19050</xdr:colOff>
                    <xdr:row>4</xdr:row>
                    <xdr:rowOff>285750</xdr:rowOff>
                  </from>
                  <to>
                    <xdr:col>4</xdr:col>
                    <xdr:colOff>962025</xdr:colOff>
                    <xdr:row>4</xdr:row>
                    <xdr:rowOff>466725</xdr:rowOff>
                  </to>
                </anchor>
              </controlPr>
            </control>
          </mc:Choice>
        </mc:AlternateContent>
        <mc:AlternateContent xmlns:mc="http://schemas.openxmlformats.org/markup-compatibility/2006">
          <mc:Choice Requires="x14">
            <control shapeId="6171" r:id="rId7" name="Drop Down 27">
              <controlPr defaultSize="0" autoLine="0" autoPict="0">
                <anchor moveWithCells="1">
                  <from>
                    <xdr:col>4</xdr:col>
                    <xdr:colOff>28575</xdr:colOff>
                    <xdr:row>5</xdr:row>
                    <xdr:rowOff>285750</xdr:rowOff>
                  </from>
                  <to>
                    <xdr:col>4</xdr:col>
                    <xdr:colOff>962025</xdr:colOff>
                    <xdr:row>5</xdr:row>
                    <xdr:rowOff>466725</xdr:rowOff>
                  </to>
                </anchor>
              </controlPr>
            </control>
          </mc:Choice>
        </mc:AlternateContent>
        <mc:AlternateContent xmlns:mc="http://schemas.openxmlformats.org/markup-compatibility/2006">
          <mc:Choice Requires="x14">
            <control shapeId="6172" r:id="rId8" name="Drop Down 28">
              <controlPr defaultSize="0" autoLine="0" autoPict="0">
                <anchor moveWithCells="1">
                  <from>
                    <xdr:col>4</xdr:col>
                    <xdr:colOff>19050</xdr:colOff>
                    <xdr:row>6</xdr:row>
                    <xdr:rowOff>200025</xdr:rowOff>
                  </from>
                  <to>
                    <xdr:col>4</xdr:col>
                    <xdr:colOff>962025</xdr:colOff>
                    <xdr:row>6</xdr:row>
                    <xdr:rowOff>381000</xdr:rowOff>
                  </to>
                </anchor>
              </controlPr>
            </control>
          </mc:Choice>
        </mc:AlternateContent>
        <mc:AlternateContent xmlns:mc="http://schemas.openxmlformats.org/markup-compatibility/2006">
          <mc:Choice Requires="x14">
            <control shapeId="6173" r:id="rId9" name="Drop Down 29">
              <controlPr defaultSize="0" autoLine="0" autoPict="0">
                <anchor moveWithCells="1">
                  <from>
                    <xdr:col>4</xdr:col>
                    <xdr:colOff>19050</xdr:colOff>
                    <xdr:row>7</xdr:row>
                    <xdr:rowOff>209550</xdr:rowOff>
                  </from>
                  <to>
                    <xdr:col>4</xdr:col>
                    <xdr:colOff>962025</xdr:colOff>
                    <xdr:row>7</xdr:row>
                    <xdr:rowOff>390525</xdr:rowOff>
                  </to>
                </anchor>
              </controlPr>
            </control>
          </mc:Choice>
        </mc:AlternateContent>
        <mc:AlternateContent xmlns:mc="http://schemas.openxmlformats.org/markup-compatibility/2006">
          <mc:Choice Requires="x14">
            <control shapeId="6174" r:id="rId10" name="Drop Down 30">
              <controlPr defaultSize="0" autoLine="0" autoPict="0">
                <anchor moveWithCells="1">
                  <from>
                    <xdr:col>4</xdr:col>
                    <xdr:colOff>19050</xdr:colOff>
                    <xdr:row>8</xdr:row>
                    <xdr:rowOff>200025</xdr:rowOff>
                  </from>
                  <to>
                    <xdr:col>4</xdr:col>
                    <xdr:colOff>962025</xdr:colOff>
                    <xdr:row>8</xdr:row>
                    <xdr:rowOff>381000</xdr:rowOff>
                  </to>
                </anchor>
              </controlPr>
            </control>
          </mc:Choice>
        </mc:AlternateContent>
        <mc:AlternateContent xmlns:mc="http://schemas.openxmlformats.org/markup-compatibility/2006">
          <mc:Choice Requires="x14">
            <control shapeId="6175" r:id="rId11" name="Drop Down 31">
              <controlPr defaultSize="0" autoLine="0" autoPict="0">
                <anchor moveWithCells="1">
                  <from>
                    <xdr:col>4</xdr:col>
                    <xdr:colOff>19050</xdr:colOff>
                    <xdr:row>9</xdr:row>
                    <xdr:rowOff>200025</xdr:rowOff>
                  </from>
                  <to>
                    <xdr:col>4</xdr:col>
                    <xdr:colOff>962025</xdr:colOff>
                    <xdr:row>9</xdr:row>
                    <xdr:rowOff>381000</xdr:rowOff>
                  </to>
                </anchor>
              </controlPr>
            </control>
          </mc:Choice>
        </mc:AlternateContent>
        <mc:AlternateContent xmlns:mc="http://schemas.openxmlformats.org/markup-compatibility/2006">
          <mc:Choice Requires="x14">
            <control shapeId="6176" r:id="rId12" name="Drop Down 32">
              <controlPr defaultSize="0" autoLine="0" autoPict="0">
                <anchor moveWithCells="1">
                  <from>
                    <xdr:col>4</xdr:col>
                    <xdr:colOff>19050</xdr:colOff>
                    <xdr:row>10</xdr:row>
                    <xdr:rowOff>209550</xdr:rowOff>
                  </from>
                  <to>
                    <xdr:col>4</xdr:col>
                    <xdr:colOff>962025</xdr:colOff>
                    <xdr:row>10</xdr:row>
                    <xdr:rowOff>390525</xdr:rowOff>
                  </to>
                </anchor>
              </controlPr>
            </control>
          </mc:Choice>
        </mc:AlternateContent>
        <mc:AlternateContent xmlns:mc="http://schemas.openxmlformats.org/markup-compatibility/2006">
          <mc:Choice Requires="x14">
            <control shapeId="6177" r:id="rId13" name="Drop Down 33">
              <controlPr defaultSize="0" autoLine="0" autoPict="0">
                <anchor moveWithCells="1">
                  <from>
                    <xdr:col>4</xdr:col>
                    <xdr:colOff>19050</xdr:colOff>
                    <xdr:row>11</xdr:row>
                    <xdr:rowOff>209550</xdr:rowOff>
                  </from>
                  <to>
                    <xdr:col>4</xdr:col>
                    <xdr:colOff>962025</xdr:colOff>
                    <xdr:row>11</xdr:row>
                    <xdr:rowOff>390525</xdr:rowOff>
                  </to>
                </anchor>
              </controlPr>
            </control>
          </mc:Choice>
        </mc:AlternateContent>
        <mc:AlternateContent xmlns:mc="http://schemas.openxmlformats.org/markup-compatibility/2006">
          <mc:Choice Requires="x14">
            <control shapeId="6179" r:id="rId14" name="Drop Down 35">
              <controlPr defaultSize="0" autoLine="0" autoPict="0">
                <anchor moveWithCells="1">
                  <from>
                    <xdr:col>4</xdr:col>
                    <xdr:colOff>19050</xdr:colOff>
                    <xdr:row>12</xdr:row>
                    <xdr:rowOff>209550</xdr:rowOff>
                  </from>
                  <to>
                    <xdr:col>4</xdr:col>
                    <xdr:colOff>962025</xdr:colOff>
                    <xdr:row>12</xdr:row>
                    <xdr:rowOff>390525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2"/>
  <sheetViews>
    <sheetView showGridLines="0" zoomScaleNormal="100" workbookViewId="0">
      <selection activeCell="E11" sqref="E11"/>
    </sheetView>
  </sheetViews>
  <sheetFormatPr baseColWidth="10" defaultRowHeight="15" x14ac:dyDescent="0.25"/>
  <cols>
    <col min="1" max="1" width="24.85546875" customWidth="1"/>
    <col min="2" max="5" width="14.7109375" customWidth="1"/>
    <col min="6" max="6" width="80.7109375" customWidth="1"/>
    <col min="7" max="7" width="12" customWidth="1"/>
  </cols>
  <sheetData>
    <row r="2" spans="1:11" ht="15.75" customHeight="1" thickBot="1" x14ac:dyDescent="0.3">
      <c r="A2" s="191" t="s">
        <v>14</v>
      </c>
      <c r="B2" s="192"/>
      <c r="C2" s="192"/>
      <c r="D2" s="192"/>
      <c r="E2" s="192"/>
      <c r="F2" s="192"/>
      <c r="G2" s="108"/>
      <c r="H2" s="108"/>
    </row>
    <row r="3" spans="1:11" ht="43.5" customHeight="1" thickBot="1" x14ac:dyDescent="0.3">
      <c r="A3" s="39" t="s">
        <v>11</v>
      </c>
      <c r="B3" s="56" t="s">
        <v>17</v>
      </c>
      <c r="C3" s="40" t="s">
        <v>18</v>
      </c>
      <c r="D3" s="67" t="s">
        <v>81</v>
      </c>
      <c r="E3" s="40" t="s">
        <v>121</v>
      </c>
      <c r="F3" s="41" t="s">
        <v>12</v>
      </c>
      <c r="G3" s="109"/>
      <c r="H3" s="109"/>
    </row>
    <row r="4" spans="1:11" ht="45" customHeight="1" thickBot="1" x14ac:dyDescent="0.3">
      <c r="A4" s="64" t="s">
        <v>91</v>
      </c>
      <c r="B4" s="100"/>
      <c r="C4" s="96"/>
      <c r="D4" s="99"/>
      <c r="E4" s="101">
        <f t="shared" ref="E4:E10" si="0">B4*C4</f>
        <v>0</v>
      </c>
      <c r="F4" s="128" t="s">
        <v>92</v>
      </c>
      <c r="G4" s="110"/>
      <c r="H4" s="110"/>
    </row>
    <row r="5" spans="1:11" ht="45" customHeight="1" thickTop="1" thickBot="1" x14ac:dyDescent="0.3">
      <c r="A5" s="38" t="s">
        <v>63</v>
      </c>
      <c r="B5" s="78"/>
      <c r="C5" s="79"/>
      <c r="D5" s="69"/>
      <c r="E5" s="80">
        <f t="shared" si="0"/>
        <v>0</v>
      </c>
      <c r="F5" s="129" t="s">
        <v>116</v>
      </c>
      <c r="G5" s="110"/>
      <c r="H5" s="110"/>
    </row>
    <row r="6" spans="1:11" ht="45" customHeight="1" thickTop="1" thickBot="1" x14ac:dyDescent="0.3">
      <c r="A6" s="38" t="s">
        <v>45</v>
      </c>
      <c r="B6" s="78"/>
      <c r="C6" s="79"/>
      <c r="D6" s="69"/>
      <c r="E6" s="80">
        <f t="shared" si="0"/>
        <v>0</v>
      </c>
      <c r="F6" s="129" t="s">
        <v>84</v>
      </c>
      <c r="G6" s="110"/>
      <c r="H6" s="110"/>
    </row>
    <row r="7" spans="1:11" ht="45" customHeight="1" thickTop="1" thickBot="1" x14ac:dyDescent="0.3">
      <c r="A7" s="38" t="s">
        <v>46</v>
      </c>
      <c r="B7" s="75"/>
      <c r="C7" s="75"/>
      <c r="D7" s="69"/>
      <c r="E7" s="80">
        <f t="shared" si="0"/>
        <v>0</v>
      </c>
      <c r="F7" s="129" t="s">
        <v>84</v>
      </c>
      <c r="G7" s="110"/>
      <c r="H7" s="110"/>
    </row>
    <row r="8" spans="1:11" ht="45" customHeight="1" thickTop="1" thickBot="1" x14ac:dyDescent="0.3">
      <c r="A8" s="38" t="s">
        <v>62</v>
      </c>
      <c r="B8" s="75"/>
      <c r="C8" s="75"/>
      <c r="D8" s="69"/>
      <c r="E8" s="80">
        <f t="shared" si="0"/>
        <v>0</v>
      </c>
      <c r="F8" s="129" t="s">
        <v>84</v>
      </c>
      <c r="G8" s="110"/>
      <c r="H8" s="110"/>
    </row>
    <row r="9" spans="1:11" ht="45" customHeight="1" thickTop="1" thickBot="1" x14ac:dyDescent="0.3">
      <c r="A9" s="104" t="s">
        <v>122</v>
      </c>
      <c r="B9" s="75"/>
      <c r="C9" s="75"/>
      <c r="D9" s="69"/>
      <c r="E9" s="80">
        <f>B9*C9</f>
        <v>0</v>
      </c>
      <c r="F9" s="130" t="s">
        <v>84</v>
      </c>
      <c r="G9" s="111"/>
      <c r="H9" s="111"/>
    </row>
    <row r="10" spans="1:11" ht="45" customHeight="1" thickTop="1" thickBot="1" x14ac:dyDescent="0.3">
      <c r="A10" s="104" t="s">
        <v>122</v>
      </c>
      <c r="B10" s="75"/>
      <c r="C10" s="75"/>
      <c r="D10" s="69"/>
      <c r="E10" s="80">
        <f t="shared" si="0"/>
        <v>0</v>
      </c>
      <c r="F10" s="129" t="s">
        <v>84</v>
      </c>
      <c r="G10" s="110"/>
      <c r="H10" s="110"/>
    </row>
    <row r="11" spans="1:11" ht="15.75" customHeight="1" thickTop="1" x14ac:dyDescent="0.25">
      <c r="A11" s="189" t="s">
        <v>76</v>
      </c>
      <c r="B11" s="190"/>
      <c r="C11" s="190"/>
      <c r="D11" s="47"/>
      <c r="E11" s="106">
        <f>SUM(E4:E10)</f>
        <v>0</v>
      </c>
      <c r="F11" s="107"/>
      <c r="G11" s="7"/>
      <c r="H11" s="7"/>
    </row>
    <row r="12" spans="1:11" ht="15" customHeight="1" x14ac:dyDescent="0.25">
      <c r="A12" s="48"/>
      <c r="B12" s="48"/>
      <c r="C12" s="48"/>
      <c r="D12" s="48"/>
      <c r="E12" s="48"/>
      <c r="F12" s="48"/>
      <c r="G12" s="2"/>
      <c r="H12" s="2"/>
    </row>
    <row r="13" spans="1:11" ht="15.75" thickBot="1" x14ac:dyDescent="0.3">
      <c r="A13" s="187" t="s">
        <v>94</v>
      </c>
      <c r="B13" s="188"/>
      <c r="C13" s="58"/>
      <c r="D13" s="58"/>
      <c r="K13" t="s">
        <v>93</v>
      </c>
    </row>
    <row r="14" spans="1:11" ht="30.75" customHeight="1" thickBot="1" x14ac:dyDescent="0.3">
      <c r="A14" s="185" t="s">
        <v>103</v>
      </c>
      <c r="B14" s="186"/>
      <c r="C14" s="7"/>
      <c r="D14" s="7"/>
      <c r="E14" s="7"/>
      <c r="F14" s="7"/>
      <c r="G14" s="7"/>
      <c r="H14" s="7"/>
    </row>
    <row r="15" spans="1:11" ht="16.5" thickTop="1" thickBot="1" x14ac:dyDescent="0.3">
      <c r="A15" s="59" t="s">
        <v>40</v>
      </c>
      <c r="B15" s="75"/>
      <c r="C15" s="57"/>
      <c r="D15" s="3"/>
      <c r="E15" s="49"/>
      <c r="F15" s="49"/>
      <c r="G15" s="49"/>
      <c r="H15" s="49"/>
    </row>
    <row r="16" spans="1:11" ht="16.5" thickTop="1" thickBot="1" x14ac:dyDescent="0.3">
      <c r="A16" s="60" t="s">
        <v>39</v>
      </c>
      <c r="B16" s="75"/>
      <c r="C16" s="74"/>
      <c r="D16" s="49"/>
      <c r="G16" s="49"/>
      <c r="H16" s="49"/>
    </row>
    <row r="17" spans="1:8" ht="15.75" thickTop="1" x14ac:dyDescent="0.25">
      <c r="A17" s="73" t="s">
        <v>41</v>
      </c>
      <c r="B17" s="77" t="str">
        <f>IF('Ikke bruk!'!E6=2,33,IF('Ikke bruk!'!E6=3,35,IF('Ikke bruk!'!E6=4,42,"")))</f>
        <v/>
      </c>
      <c r="C17" s="74"/>
      <c r="D17" s="49"/>
      <c r="G17" s="49"/>
      <c r="H17" s="51"/>
    </row>
    <row r="18" spans="1:8" ht="15.75" customHeight="1" thickBot="1" x14ac:dyDescent="0.3">
      <c r="A18" s="60" t="s">
        <v>95</v>
      </c>
      <c r="B18" s="76" t="str">
        <f>IF(B17="","",(B16*((B16)/(TAN((B17*(2*3.14159265)/(360)))))*B15))</f>
        <v/>
      </c>
      <c r="C18" s="57"/>
      <c r="D18" s="1"/>
      <c r="E18" s="49"/>
      <c r="F18" s="49"/>
      <c r="G18" s="49"/>
      <c r="H18" s="49"/>
    </row>
    <row r="19" spans="1:8" ht="31.5" customHeight="1" thickBot="1" x14ac:dyDescent="0.3">
      <c r="A19" s="185" t="s">
        <v>104</v>
      </c>
      <c r="B19" s="186"/>
      <c r="C19" s="7"/>
      <c r="D19" s="7"/>
      <c r="E19" s="7"/>
      <c r="F19" s="7"/>
      <c r="G19" s="7"/>
      <c r="H19" s="7"/>
    </row>
    <row r="20" spans="1:8" ht="18.75" thickTop="1" thickBot="1" x14ac:dyDescent="0.3">
      <c r="A20" s="59" t="s">
        <v>98</v>
      </c>
      <c r="B20" s="21"/>
      <c r="C20" s="7"/>
      <c r="D20" s="3"/>
      <c r="E20" s="50"/>
      <c r="F20" s="50"/>
      <c r="G20" s="50"/>
      <c r="H20" s="50"/>
    </row>
    <row r="21" spans="1:8" ht="15" customHeight="1" thickTop="1" thickBot="1" x14ac:dyDescent="0.3">
      <c r="A21" s="62" t="s">
        <v>105</v>
      </c>
      <c r="B21" s="21"/>
      <c r="C21" s="7"/>
      <c r="D21" s="3"/>
      <c r="E21" s="50"/>
      <c r="F21" s="50"/>
      <c r="G21" s="50"/>
      <c r="H21" s="50"/>
    </row>
    <row r="22" spans="1:8" ht="15.75" thickTop="1" x14ac:dyDescent="0.25">
      <c r="A22" s="61" t="s">
        <v>37</v>
      </c>
      <c r="B22" s="144" t="str">
        <f>IF(B20="","",(IF(B21="","",(B20/B21))))</f>
        <v/>
      </c>
      <c r="C22" s="7"/>
      <c r="D22" s="3"/>
      <c r="E22" s="50"/>
      <c r="F22" s="50"/>
      <c r="G22" s="50"/>
      <c r="H22" s="50"/>
    </row>
  </sheetData>
  <sheetProtection algorithmName="SHA-512" hashValue="4cY3mKeFKK7pS7Noe+UoZbJ0sXIYClLchb380j6VWhwXSa+Z77AGfAvqVOHt4z6Z3c++Klow6dLjFaaCEzVGBw==" saltValue="/ocnPkK1TMcsp7K1OS0nSw==" spinCount="100000" sheet="1" objects="1" scenarios="1"/>
  <protectedRanges>
    <protectedRange sqref="A9:C10 B4:C8 F4:F10 B15:B16 B20:B21" name="Massehåndtering og arrondering"/>
  </protectedRanges>
  <mergeCells count="5">
    <mergeCell ref="A14:B14"/>
    <mergeCell ref="A13:B13"/>
    <mergeCell ref="A19:B19"/>
    <mergeCell ref="A11:C11"/>
    <mergeCell ref="A2:F2"/>
  </mergeCells>
  <pageMargins left="0.7" right="0.7" top="0.75" bottom="0.75" header="0.3" footer="0.3"/>
  <pageSetup paperSize="9" orientation="portrait" r:id="rId1"/>
  <headerFooter>
    <oddHeader>&amp;C&amp;A</oddHead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7169" r:id="rId5" name="Drop Down 1">
              <controlPr defaultSize="0" autoLine="0" autoPict="0">
                <anchor moveWithCells="1">
                  <from>
                    <xdr:col>3</xdr:col>
                    <xdr:colOff>28575</xdr:colOff>
                    <xdr:row>3</xdr:row>
                    <xdr:rowOff>200025</xdr:rowOff>
                  </from>
                  <to>
                    <xdr:col>3</xdr:col>
                    <xdr:colOff>962025</xdr:colOff>
                    <xdr:row>3</xdr:row>
                    <xdr:rowOff>381000</xdr:rowOff>
                  </to>
                </anchor>
              </controlPr>
            </control>
          </mc:Choice>
        </mc:AlternateContent>
        <mc:AlternateContent xmlns:mc="http://schemas.openxmlformats.org/markup-compatibility/2006">
          <mc:Choice Requires="x14">
            <control shapeId="7170" r:id="rId6" name="Drop Down 2">
              <controlPr defaultSize="0" autoLine="0" autoPict="0">
                <anchor moveWithCells="1">
                  <from>
                    <xdr:col>3</xdr:col>
                    <xdr:colOff>19050</xdr:colOff>
                    <xdr:row>4</xdr:row>
                    <xdr:rowOff>200025</xdr:rowOff>
                  </from>
                  <to>
                    <xdr:col>3</xdr:col>
                    <xdr:colOff>962025</xdr:colOff>
                    <xdr:row>4</xdr:row>
                    <xdr:rowOff>381000</xdr:rowOff>
                  </to>
                </anchor>
              </controlPr>
            </control>
          </mc:Choice>
        </mc:AlternateContent>
        <mc:AlternateContent xmlns:mc="http://schemas.openxmlformats.org/markup-compatibility/2006">
          <mc:Choice Requires="x14">
            <control shapeId="7171" r:id="rId7" name="Drop Down 3">
              <controlPr defaultSize="0" autoLine="0" autoPict="0">
                <anchor moveWithCells="1">
                  <from>
                    <xdr:col>3</xdr:col>
                    <xdr:colOff>28575</xdr:colOff>
                    <xdr:row>5</xdr:row>
                    <xdr:rowOff>200025</xdr:rowOff>
                  </from>
                  <to>
                    <xdr:col>3</xdr:col>
                    <xdr:colOff>962025</xdr:colOff>
                    <xdr:row>5</xdr:row>
                    <xdr:rowOff>381000</xdr:rowOff>
                  </to>
                </anchor>
              </controlPr>
            </control>
          </mc:Choice>
        </mc:AlternateContent>
        <mc:AlternateContent xmlns:mc="http://schemas.openxmlformats.org/markup-compatibility/2006">
          <mc:Choice Requires="x14">
            <control shapeId="7172" r:id="rId8" name="Drop Down 4">
              <controlPr defaultSize="0" autoLine="0" autoPict="0">
                <anchor moveWithCells="1">
                  <from>
                    <xdr:col>3</xdr:col>
                    <xdr:colOff>19050</xdr:colOff>
                    <xdr:row>6</xdr:row>
                    <xdr:rowOff>180975</xdr:rowOff>
                  </from>
                  <to>
                    <xdr:col>3</xdr:col>
                    <xdr:colOff>952500</xdr:colOff>
                    <xdr:row>6</xdr:row>
                    <xdr:rowOff>361950</xdr:rowOff>
                  </to>
                </anchor>
              </controlPr>
            </control>
          </mc:Choice>
        </mc:AlternateContent>
        <mc:AlternateContent xmlns:mc="http://schemas.openxmlformats.org/markup-compatibility/2006">
          <mc:Choice Requires="x14">
            <control shapeId="7173" r:id="rId9" name="Drop Down 5">
              <controlPr defaultSize="0" autoLine="0" autoPict="0">
                <anchor moveWithCells="1">
                  <from>
                    <xdr:col>3</xdr:col>
                    <xdr:colOff>19050</xdr:colOff>
                    <xdr:row>7</xdr:row>
                    <xdr:rowOff>190500</xdr:rowOff>
                  </from>
                  <to>
                    <xdr:col>3</xdr:col>
                    <xdr:colOff>962025</xdr:colOff>
                    <xdr:row>7</xdr:row>
                    <xdr:rowOff>371475</xdr:rowOff>
                  </to>
                </anchor>
              </controlPr>
            </control>
          </mc:Choice>
        </mc:AlternateContent>
        <mc:AlternateContent xmlns:mc="http://schemas.openxmlformats.org/markup-compatibility/2006">
          <mc:Choice Requires="x14">
            <control shapeId="7174" r:id="rId10" name="Drop Down 6">
              <controlPr defaultSize="0" autoLine="0" autoPict="0">
                <anchor moveWithCells="1">
                  <from>
                    <xdr:col>3</xdr:col>
                    <xdr:colOff>28575</xdr:colOff>
                    <xdr:row>8</xdr:row>
                    <xdr:rowOff>200025</xdr:rowOff>
                  </from>
                  <to>
                    <xdr:col>3</xdr:col>
                    <xdr:colOff>962025</xdr:colOff>
                    <xdr:row>8</xdr:row>
                    <xdr:rowOff>381000</xdr:rowOff>
                  </to>
                </anchor>
              </controlPr>
            </control>
          </mc:Choice>
        </mc:AlternateContent>
        <mc:AlternateContent xmlns:mc="http://schemas.openxmlformats.org/markup-compatibility/2006">
          <mc:Choice Requires="x14">
            <control shapeId="7175" r:id="rId11" name="Drop Down 7">
              <controlPr defaultSize="0" autoLine="0" autoPict="0">
                <anchor moveWithCells="1">
                  <from>
                    <xdr:col>3</xdr:col>
                    <xdr:colOff>28575</xdr:colOff>
                    <xdr:row>9</xdr:row>
                    <xdr:rowOff>200025</xdr:rowOff>
                  </from>
                  <to>
                    <xdr:col>3</xdr:col>
                    <xdr:colOff>962025</xdr:colOff>
                    <xdr:row>9</xdr:row>
                    <xdr:rowOff>381000</xdr:rowOff>
                  </to>
                </anchor>
              </controlPr>
            </control>
          </mc:Choice>
        </mc:AlternateContent>
        <mc:AlternateContent xmlns:mc="http://schemas.openxmlformats.org/markup-compatibility/2006">
          <mc:Choice Requires="x14">
            <control shapeId="7176" r:id="rId12" name="Drop Down 8">
              <controlPr defaultSize="0" autoLine="0" autoPict="0">
                <anchor moveWithCells="1">
                  <from>
                    <xdr:col>2</xdr:col>
                    <xdr:colOff>9525</xdr:colOff>
                    <xdr:row>15</xdr:row>
                    <xdr:rowOff>200025</xdr:rowOff>
                  </from>
                  <to>
                    <xdr:col>3</xdr:col>
                    <xdr:colOff>323850</xdr:colOff>
                    <xdr:row>17</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20"/>
  <sheetViews>
    <sheetView showGridLines="0" zoomScaleNormal="100" workbookViewId="0">
      <selection activeCell="L16" sqref="L16"/>
    </sheetView>
  </sheetViews>
  <sheetFormatPr baseColWidth="10" defaultRowHeight="15" x14ac:dyDescent="0.25"/>
  <cols>
    <col min="3" max="6" width="14.7109375" customWidth="1"/>
    <col min="7" max="7" width="91.28515625" customWidth="1"/>
  </cols>
  <sheetData>
    <row r="2" spans="1:9" ht="15.75" customHeight="1" thickBot="1" x14ac:dyDescent="0.3">
      <c r="A2" s="201" t="s">
        <v>15</v>
      </c>
      <c r="B2" s="202"/>
      <c r="C2" s="202"/>
      <c r="D2" s="202"/>
      <c r="E2" s="202"/>
      <c r="F2" s="202"/>
      <c r="G2" s="202"/>
      <c r="H2" s="2"/>
    </row>
    <row r="3" spans="1:9" ht="37.5" customHeight="1" thickBot="1" x14ac:dyDescent="0.3">
      <c r="A3" s="177" t="s">
        <v>11</v>
      </c>
      <c r="B3" s="200"/>
      <c r="C3" s="36" t="s">
        <v>17</v>
      </c>
      <c r="D3" s="36" t="s">
        <v>18</v>
      </c>
      <c r="E3" s="36" t="s">
        <v>81</v>
      </c>
      <c r="F3" s="36" t="s">
        <v>120</v>
      </c>
      <c r="G3" s="68" t="s">
        <v>12</v>
      </c>
      <c r="H3" s="42"/>
      <c r="I3" s="43"/>
    </row>
    <row r="4" spans="1:9" ht="45" customHeight="1" thickBot="1" x14ac:dyDescent="0.3">
      <c r="A4" s="183" t="s">
        <v>21</v>
      </c>
      <c r="B4" s="184"/>
      <c r="C4" s="95"/>
      <c r="D4" s="96"/>
      <c r="E4" s="99"/>
      <c r="F4" s="97">
        <f t="shared" ref="F4:F9" si="0">C4*D4</f>
        <v>0</v>
      </c>
      <c r="G4" s="63" t="s">
        <v>89</v>
      </c>
    </row>
    <row r="5" spans="1:9" ht="45" customHeight="1" thickTop="1" thickBot="1" x14ac:dyDescent="0.3">
      <c r="A5" s="181" t="s">
        <v>22</v>
      </c>
      <c r="B5" s="182"/>
      <c r="C5" s="75"/>
      <c r="D5" s="75"/>
      <c r="E5" s="69"/>
      <c r="F5" s="80">
        <f t="shared" si="0"/>
        <v>0</v>
      </c>
      <c r="G5" s="21" t="s">
        <v>24</v>
      </c>
    </row>
    <row r="6" spans="1:9" ht="45" customHeight="1" thickTop="1" thickBot="1" x14ac:dyDescent="0.3">
      <c r="A6" s="181" t="s">
        <v>23</v>
      </c>
      <c r="B6" s="182"/>
      <c r="C6" s="75"/>
      <c r="D6" s="79"/>
      <c r="E6" s="69"/>
      <c r="F6" s="80">
        <f t="shared" si="0"/>
        <v>0</v>
      </c>
      <c r="G6" s="21" t="s">
        <v>59</v>
      </c>
    </row>
    <row r="7" spans="1:9" ht="45" customHeight="1" thickTop="1" thickBot="1" x14ac:dyDescent="0.3">
      <c r="A7" s="181" t="s">
        <v>20</v>
      </c>
      <c r="B7" s="182"/>
      <c r="C7" s="75"/>
      <c r="D7" s="75"/>
      <c r="E7" s="69"/>
      <c r="F7" s="80">
        <f t="shared" si="0"/>
        <v>0</v>
      </c>
      <c r="G7" s="21" t="s">
        <v>84</v>
      </c>
    </row>
    <row r="8" spans="1:9" ht="45" customHeight="1" thickTop="1" thickBot="1" x14ac:dyDescent="0.3">
      <c r="A8" s="176" t="s">
        <v>99</v>
      </c>
      <c r="B8" s="176"/>
      <c r="C8" s="75"/>
      <c r="D8" s="75"/>
      <c r="E8" s="69"/>
      <c r="F8" s="80">
        <f t="shared" si="0"/>
        <v>0</v>
      </c>
      <c r="G8" s="21" t="s">
        <v>84</v>
      </c>
    </row>
    <row r="9" spans="1:9" ht="45" customHeight="1" thickTop="1" thickBot="1" x14ac:dyDescent="0.3">
      <c r="A9" s="176" t="s">
        <v>99</v>
      </c>
      <c r="B9" s="176"/>
      <c r="C9" s="75"/>
      <c r="D9" s="75"/>
      <c r="E9" s="69"/>
      <c r="F9" s="80">
        <f t="shared" si="0"/>
        <v>0</v>
      </c>
      <c r="G9" s="21" t="s">
        <v>84</v>
      </c>
    </row>
    <row r="10" spans="1:9" s="3" customFormat="1" ht="45" customHeight="1" thickTop="1" x14ac:dyDescent="0.25">
      <c r="A10" s="131"/>
      <c r="B10" s="132"/>
      <c r="C10" s="133"/>
      <c r="D10" s="133"/>
      <c r="E10" s="134"/>
      <c r="F10" s="135"/>
      <c r="G10" s="136"/>
      <c r="H10" s="1"/>
    </row>
    <row r="11" spans="1:9" ht="15.75" thickBot="1" x14ac:dyDescent="0.3">
      <c r="A11" s="197" t="s">
        <v>90</v>
      </c>
      <c r="B11" s="198"/>
      <c r="C11" s="198"/>
      <c r="D11" s="198"/>
      <c r="E11" s="198"/>
      <c r="F11" s="198"/>
      <c r="G11" s="199"/>
    </row>
    <row r="12" spans="1:9" ht="45" customHeight="1" thickTop="1" thickBot="1" x14ac:dyDescent="0.3">
      <c r="A12" s="195" t="s">
        <v>57</v>
      </c>
      <c r="B12" s="196"/>
      <c r="C12" s="75"/>
      <c r="D12" s="79"/>
      <c r="E12" s="69"/>
      <c r="F12" s="80">
        <f t="shared" ref="F12:F16" si="1">C12*D12</f>
        <v>0</v>
      </c>
      <c r="G12" s="21" t="s">
        <v>84</v>
      </c>
    </row>
    <row r="13" spans="1:9" ht="45" customHeight="1" thickTop="1" thickBot="1" x14ac:dyDescent="0.3">
      <c r="A13" s="193" t="s">
        <v>52</v>
      </c>
      <c r="B13" s="194"/>
      <c r="C13" s="75"/>
      <c r="D13" s="79"/>
      <c r="E13" s="69"/>
      <c r="F13" s="80">
        <f t="shared" si="1"/>
        <v>0</v>
      </c>
      <c r="G13" s="21" t="s">
        <v>84</v>
      </c>
    </row>
    <row r="14" spans="1:9" ht="45" customHeight="1" thickTop="1" thickBot="1" x14ac:dyDescent="0.3">
      <c r="A14" s="193" t="s">
        <v>53</v>
      </c>
      <c r="B14" s="194"/>
      <c r="C14" s="75"/>
      <c r="D14" s="79"/>
      <c r="E14" s="69"/>
      <c r="F14" s="80">
        <f t="shared" si="1"/>
        <v>0</v>
      </c>
      <c r="G14" s="21" t="s">
        <v>84</v>
      </c>
    </row>
    <row r="15" spans="1:9" ht="45" customHeight="1" thickTop="1" thickBot="1" x14ac:dyDescent="0.3">
      <c r="A15" s="193" t="s">
        <v>54</v>
      </c>
      <c r="B15" s="194"/>
      <c r="C15" s="75"/>
      <c r="D15" s="79"/>
      <c r="E15" s="69"/>
      <c r="F15" s="80">
        <f t="shared" si="1"/>
        <v>0</v>
      </c>
      <c r="G15" s="21" t="s">
        <v>84</v>
      </c>
    </row>
    <row r="16" spans="1:9" ht="45" customHeight="1" thickTop="1" thickBot="1" x14ac:dyDescent="0.3">
      <c r="A16" s="193" t="s">
        <v>55</v>
      </c>
      <c r="B16" s="194"/>
      <c r="C16" s="75"/>
      <c r="D16" s="79"/>
      <c r="E16" s="69"/>
      <c r="F16" s="80">
        <f t="shared" si="1"/>
        <v>0</v>
      </c>
      <c r="G16" s="21" t="s">
        <v>84</v>
      </c>
    </row>
    <row r="17" spans="1:7" ht="45" customHeight="1" thickTop="1" thickBot="1" x14ac:dyDescent="0.3">
      <c r="A17" s="195" t="s">
        <v>56</v>
      </c>
      <c r="B17" s="196"/>
      <c r="C17" s="75"/>
      <c r="D17" s="79"/>
      <c r="E17" s="69"/>
      <c r="F17" s="80">
        <f>C17*D17</f>
        <v>0</v>
      </c>
      <c r="G17" s="21" t="s">
        <v>84</v>
      </c>
    </row>
    <row r="18" spans="1:7" ht="45" customHeight="1" thickTop="1" thickBot="1" x14ac:dyDescent="0.3">
      <c r="A18" s="176" t="s">
        <v>99</v>
      </c>
      <c r="B18" s="176"/>
      <c r="C18" s="75"/>
      <c r="D18" s="79"/>
      <c r="E18" s="69"/>
      <c r="F18" s="80">
        <f>C18*D18</f>
        <v>0</v>
      </c>
      <c r="G18" s="21" t="s">
        <v>84</v>
      </c>
    </row>
    <row r="19" spans="1:7" ht="45" customHeight="1" thickTop="1" thickBot="1" x14ac:dyDescent="0.3">
      <c r="A19" s="176" t="s">
        <v>99</v>
      </c>
      <c r="B19" s="176"/>
      <c r="C19" s="75"/>
      <c r="D19" s="79"/>
      <c r="E19" s="69"/>
      <c r="F19" s="80">
        <f>C19*D19</f>
        <v>0</v>
      </c>
      <c r="G19" s="21" t="s">
        <v>84</v>
      </c>
    </row>
    <row r="20" spans="1:7" ht="15.75" thickTop="1" x14ac:dyDescent="0.25">
      <c r="A20" s="174" t="s">
        <v>75</v>
      </c>
      <c r="B20" s="175"/>
      <c r="C20" s="175"/>
      <c r="D20" s="175"/>
      <c r="E20" s="55"/>
      <c r="F20" s="25">
        <f>SUM(F4:F9,F12:F19)</f>
        <v>0</v>
      </c>
      <c r="G20" s="46"/>
    </row>
  </sheetData>
  <sheetProtection algorithmName="SHA-512" hashValue="wuhmhtZphGnGyA8WZjszqlSquKjBBO/ZY/pa19yDPlr00sfY4SBHa5JN7VFYhSs+S42kzNVNnjWJTJTs0N4mXQ==" saltValue="rjUIOnQaRX7L3z6DpTtYLQ==" spinCount="100000" sheet="1" objects="1" scenarios="1"/>
  <protectedRanges>
    <protectedRange sqref="A8:D9 C4:D7 G4:G9 A18:D19 C12:D17 G12:G19" name="Annen varig sikring"/>
  </protectedRanges>
  <mergeCells count="18">
    <mergeCell ref="A11:G11"/>
    <mergeCell ref="A12:B12"/>
    <mergeCell ref="A3:B3"/>
    <mergeCell ref="A2:G2"/>
    <mergeCell ref="A8:B8"/>
    <mergeCell ref="A9:B9"/>
    <mergeCell ref="A7:B7"/>
    <mergeCell ref="A4:B4"/>
    <mergeCell ref="A5:B5"/>
    <mergeCell ref="A6:B6"/>
    <mergeCell ref="A16:B16"/>
    <mergeCell ref="A20:D20"/>
    <mergeCell ref="A13:B13"/>
    <mergeCell ref="A14:B14"/>
    <mergeCell ref="A15:B15"/>
    <mergeCell ref="A17:B17"/>
    <mergeCell ref="A18:B18"/>
    <mergeCell ref="A19:B19"/>
  </mergeCells>
  <pageMargins left="0.7" right="0.7" top="0.75" bottom="0.75" header="0.3" footer="0.3"/>
  <pageSetup paperSize="9" orientation="portrait" r:id="rId1"/>
  <headerFooter>
    <oddHeader>&amp;C&amp;A</oddHead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8193" r:id="rId5" name="Drop Down 1">
              <controlPr defaultSize="0" autoLine="0" autoPict="0">
                <anchor moveWithCells="1">
                  <from>
                    <xdr:col>4</xdr:col>
                    <xdr:colOff>19050</xdr:colOff>
                    <xdr:row>3</xdr:row>
                    <xdr:rowOff>190500</xdr:rowOff>
                  </from>
                  <to>
                    <xdr:col>4</xdr:col>
                    <xdr:colOff>962025</xdr:colOff>
                    <xdr:row>3</xdr:row>
                    <xdr:rowOff>371475</xdr:rowOff>
                  </to>
                </anchor>
              </controlPr>
            </control>
          </mc:Choice>
        </mc:AlternateContent>
        <mc:AlternateContent xmlns:mc="http://schemas.openxmlformats.org/markup-compatibility/2006">
          <mc:Choice Requires="x14">
            <control shapeId="8194" r:id="rId6" name="Drop Down 2">
              <controlPr defaultSize="0" autoLine="0" autoPict="0">
                <anchor moveWithCells="1">
                  <from>
                    <xdr:col>4</xdr:col>
                    <xdr:colOff>19050</xdr:colOff>
                    <xdr:row>4</xdr:row>
                    <xdr:rowOff>200025</xdr:rowOff>
                  </from>
                  <to>
                    <xdr:col>4</xdr:col>
                    <xdr:colOff>962025</xdr:colOff>
                    <xdr:row>4</xdr:row>
                    <xdr:rowOff>371475</xdr:rowOff>
                  </to>
                </anchor>
              </controlPr>
            </control>
          </mc:Choice>
        </mc:AlternateContent>
        <mc:AlternateContent xmlns:mc="http://schemas.openxmlformats.org/markup-compatibility/2006">
          <mc:Choice Requires="x14">
            <control shapeId="8195" r:id="rId7" name="Drop Down 3">
              <controlPr defaultSize="0" autoLine="0" autoPict="0">
                <anchor moveWithCells="1">
                  <from>
                    <xdr:col>4</xdr:col>
                    <xdr:colOff>19050</xdr:colOff>
                    <xdr:row>5</xdr:row>
                    <xdr:rowOff>190500</xdr:rowOff>
                  </from>
                  <to>
                    <xdr:col>4</xdr:col>
                    <xdr:colOff>952500</xdr:colOff>
                    <xdr:row>5</xdr:row>
                    <xdr:rowOff>361950</xdr:rowOff>
                  </to>
                </anchor>
              </controlPr>
            </control>
          </mc:Choice>
        </mc:AlternateContent>
        <mc:AlternateContent xmlns:mc="http://schemas.openxmlformats.org/markup-compatibility/2006">
          <mc:Choice Requires="x14">
            <control shapeId="8196" r:id="rId8" name="Drop Down 4">
              <controlPr defaultSize="0" autoLine="0" autoPict="0">
                <anchor moveWithCells="1">
                  <from>
                    <xdr:col>4</xdr:col>
                    <xdr:colOff>19050</xdr:colOff>
                    <xdr:row>6</xdr:row>
                    <xdr:rowOff>200025</xdr:rowOff>
                  </from>
                  <to>
                    <xdr:col>4</xdr:col>
                    <xdr:colOff>962025</xdr:colOff>
                    <xdr:row>6</xdr:row>
                    <xdr:rowOff>371475</xdr:rowOff>
                  </to>
                </anchor>
              </controlPr>
            </control>
          </mc:Choice>
        </mc:AlternateContent>
        <mc:AlternateContent xmlns:mc="http://schemas.openxmlformats.org/markup-compatibility/2006">
          <mc:Choice Requires="x14">
            <control shapeId="8197" r:id="rId9" name="Drop Down 5">
              <controlPr defaultSize="0" autoLine="0" autoPict="0">
                <anchor moveWithCells="1">
                  <from>
                    <xdr:col>4</xdr:col>
                    <xdr:colOff>28575</xdr:colOff>
                    <xdr:row>7</xdr:row>
                    <xdr:rowOff>219075</xdr:rowOff>
                  </from>
                  <to>
                    <xdr:col>4</xdr:col>
                    <xdr:colOff>962025</xdr:colOff>
                    <xdr:row>7</xdr:row>
                    <xdr:rowOff>390525</xdr:rowOff>
                  </to>
                </anchor>
              </controlPr>
            </control>
          </mc:Choice>
        </mc:AlternateContent>
        <mc:AlternateContent xmlns:mc="http://schemas.openxmlformats.org/markup-compatibility/2006">
          <mc:Choice Requires="x14">
            <control shapeId="8198" r:id="rId10" name="Drop Down 6">
              <controlPr defaultSize="0" autoLine="0" autoPict="0">
                <anchor moveWithCells="1">
                  <from>
                    <xdr:col>4</xdr:col>
                    <xdr:colOff>28575</xdr:colOff>
                    <xdr:row>8</xdr:row>
                    <xdr:rowOff>200025</xdr:rowOff>
                  </from>
                  <to>
                    <xdr:col>4</xdr:col>
                    <xdr:colOff>962025</xdr:colOff>
                    <xdr:row>8</xdr:row>
                    <xdr:rowOff>381000</xdr:rowOff>
                  </to>
                </anchor>
              </controlPr>
            </control>
          </mc:Choice>
        </mc:AlternateContent>
        <mc:AlternateContent xmlns:mc="http://schemas.openxmlformats.org/markup-compatibility/2006">
          <mc:Choice Requires="x14">
            <control shapeId="8199" r:id="rId11" name="Drop Down 7">
              <controlPr defaultSize="0" autoLine="0" autoPict="0">
                <anchor moveWithCells="1">
                  <from>
                    <xdr:col>4</xdr:col>
                    <xdr:colOff>19050</xdr:colOff>
                    <xdr:row>11</xdr:row>
                    <xdr:rowOff>209550</xdr:rowOff>
                  </from>
                  <to>
                    <xdr:col>4</xdr:col>
                    <xdr:colOff>962025</xdr:colOff>
                    <xdr:row>11</xdr:row>
                    <xdr:rowOff>390525</xdr:rowOff>
                  </to>
                </anchor>
              </controlPr>
            </control>
          </mc:Choice>
        </mc:AlternateContent>
        <mc:AlternateContent xmlns:mc="http://schemas.openxmlformats.org/markup-compatibility/2006">
          <mc:Choice Requires="x14">
            <control shapeId="8201" r:id="rId12" name="Drop Down 9">
              <controlPr defaultSize="0" autoLine="0" autoPict="0">
                <anchor moveWithCells="1">
                  <from>
                    <xdr:col>4</xdr:col>
                    <xdr:colOff>28575</xdr:colOff>
                    <xdr:row>12</xdr:row>
                    <xdr:rowOff>200025</xdr:rowOff>
                  </from>
                  <to>
                    <xdr:col>4</xdr:col>
                    <xdr:colOff>962025</xdr:colOff>
                    <xdr:row>12</xdr:row>
                    <xdr:rowOff>381000</xdr:rowOff>
                  </to>
                </anchor>
              </controlPr>
            </control>
          </mc:Choice>
        </mc:AlternateContent>
        <mc:AlternateContent xmlns:mc="http://schemas.openxmlformats.org/markup-compatibility/2006">
          <mc:Choice Requires="x14">
            <control shapeId="8202" r:id="rId13" name="Drop Down 10">
              <controlPr defaultSize="0" autoLine="0" autoPict="0">
                <anchor moveWithCells="1">
                  <from>
                    <xdr:col>4</xdr:col>
                    <xdr:colOff>19050</xdr:colOff>
                    <xdr:row>13</xdr:row>
                    <xdr:rowOff>190500</xdr:rowOff>
                  </from>
                  <to>
                    <xdr:col>4</xdr:col>
                    <xdr:colOff>962025</xdr:colOff>
                    <xdr:row>13</xdr:row>
                    <xdr:rowOff>371475</xdr:rowOff>
                  </to>
                </anchor>
              </controlPr>
            </control>
          </mc:Choice>
        </mc:AlternateContent>
        <mc:AlternateContent xmlns:mc="http://schemas.openxmlformats.org/markup-compatibility/2006">
          <mc:Choice Requires="x14">
            <control shapeId="8203" r:id="rId14" name="Drop Down 11">
              <controlPr defaultSize="0" autoLine="0" autoPict="0">
                <anchor moveWithCells="1">
                  <from>
                    <xdr:col>4</xdr:col>
                    <xdr:colOff>19050</xdr:colOff>
                    <xdr:row>14</xdr:row>
                    <xdr:rowOff>200025</xdr:rowOff>
                  </from>
                  <to>
                    <xdr:col>4</xdr:col>
                    <xdr:colOff>962025</xdr:colOff>
                    <xdr:row>14</xdr:row>
                    <xdr:rowOff>381000</xdr:rowOff>
                  </to>
                </anchor>
              </controlPr>
            </control>
          </mc:Choice>
        </mc:AlternateContent>
        <mc:AlternateContent xmlns:mc="http://schemas.openxmlformats.org/markup-compatibility/2006">
          <mc:Choice Requires="x14">
            <control shapeId="8204" r:id="rId15" name="Drop Down 12">
              <controlPr defaultSize="0" autoLine="0" autoPict="0">
                <anchor moveWithCells="1">
                  <from>
                    <xdr:col>4</xdr:col>
                    <xdr:colOff>19050</xdr:colOff>
                    <xdr:row>15</xdr:row>
                    <xdr:rowOff>190500</xdr:rowOff>
                  </from>
                  <to>
                    <xdr:col>4</xdr:col>
                    <xdr:colOff>962025</xdr:colOff>
                    <xdr:row>15</xdr:row>
                    <xdr:rowOff>361950</xdr:rowOff>
                  </to>
                </anchor>
              </controlPr>
            </control>
          </mc:Choice>
        </mc:AlternateContent>
        <mc:AlternateContent xmlns:mc="http://schemas.openxmlformats.org/markup-compatibility/2006">
          <mc:Choice Requires="x14">
            <control shapeId="8205" r:id="rId16" name="Drop Down 13">
              <controlPr defaultSize="0" autoLine="0" autoPict="0">
                <anchor moveWithCells="1">
                  <from>
                    <xdr:col>4</xdr:col>
                    <xdr:colOff>19050</xdr:colOff>
                    <xdr:row>16</xdr:row>
                    <xdr:rowOff>190500</xdr:rowOff>
                  </from>
                  <to>
                    <xdr:col>4</xdr:col>
                    <xdr:colOff>952500</xdr:colOff>
                    <xdr:row>16</xdr:row>
                    <xdr:rowOff>371475</xdr:rowOff>
                  </to>
                </anchor>
              </controlPr>
            </control>
          </mc:Choice>
        </mc:AlternateContent>
        <mc:AlternateContent xmlns:mc="http://schemas.openxmlformats.org/markup-compatibility/2006">
          <mc:Choice Requires="x14">
            <control shapeId="8206" r:id="rId17" name="Drop Down 14">
              <controlPr defaultSize="0" autoLine="0" autoPict="0">
                <anchor moveWithCells="1">
                  <from>
                    <xdr:col>4</xdr:col>
                    <xdr:colOff>19050</xdr:colOff>
                    <xdr:row>17</xdr:row>
                    <xdr:rowOff>190500</xdr:rowOff>
                  </from>
                  <to>
                    <xdr:col>4</xdr:col>
                    <xdr:colOff>962025</xdr:colOff>
                    <xdr:row>17</xdr:row>
                    <xdr:rowOff>371475</xdr:rowOff>
                  </to>
                </anchor>
              </controlPr>
            </control>
          </mc:Choice>
        </mc:AlternateContent>
        <mc:AlternateContent xmlns:mc="http://schemas.openxmlformats.org/markup-compatibility/2006">
          <mc:Choice Requires="x14">
            <control shapeId="8207" r:id="rId18" name="Drop Down 15">
              <controlPr defaultSize="0" autoLine="0" autoPict="0">
                <anchor moveWithCells="1">
                  <from>
                    <xdr:col>4</xdr:col>
                    <xdr:colOff>19050</xdr:colOff>
                    <xdr:row>18</xdr:row>
                    <xdr:rowOff>200025</xdr:rowOff>
                  </from>
                  <to>
                    <xdr:col>4</xdr:col>
                    <xdr:colOff>962025</xdr:colOff>
                    <xdr:row>18</xdr:row>
                    <xdr:rowOff>381000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27"/>
  <sheetViews>
    <sheetView showGridLines="0" topLeftCell="A10" zoomScaleNormal="100" workbookViewId="0">
      <selection activeCell="D15" sqref="D15"/>
    </sheetView>
  </sheetViews>
  <sheetFormatPr baseColWidth="10" defaultRowHeight="15" x14ac:dyDescent="0.25"/>
  <cols>
    <col min="3" max="6" width="14.7109375" customWidth="1"/>
    <col min="7" max="7" width="90.140625" customWidth="1"/>
  </cols>
  <sheetData>
    <row r="2" spans="1:8" ht="15.75" thickBot="1" x14ac:dyDescent="0.3">
      <c r="A2" s="201" t="s">
        <v>16</v>
      </c>
      <c r="B2" s="202"/>
      <c r="C2" s="202"/>
      <c r="D2" s="202"/>
      <c r="E2" s="202"/>
      <c r="F2" s="202"/>
      <c r="G2" s="202"/>
    </row>
    <row r="3" spans="1:8" ht="30" customHeight="1" thickBot="1" x14ac:dyDescent="0.3">
      <c r="A3" s="177" t="s">
        <v>11</v>
      </c>
      <c r="B3" s="178"/>
      <c r="C3" s="40" t="s">
        <v>17</v>
      </c>
      <c r="D3" s="40" t="s">
        <v>18</v>
      </c>
      <c r="E3" s="56" t="s">
        <v>81</v>
      </c>
      <c r="F3" s="40" t="s">
        <v>121</v>
      </c>
      <c r="G3" s="41" t="s">
        <v>12</v>
      </c>
    </row>
    <row r="4" spans="1:8" ht="45" customHeight="1" thickBot="1" x14ac:dyDescent="0.3">
      <c r="A4" s="205" t="s">
        <v>47</v>
      </c>
      <c r="B4" s="206"/>
      <c r="C4" s="95"/>
      <c r="D4" s="95"/>
      <c r="E4" s="69"/>
      <c r="F4" s="97">
        <f>C4*D4</f>
        <v>0</v>
      </c>
      <c r="G4" s="63" t="s">
        <v>84</v>
      </c>
    </row>
    <row r="5" spans="1:8" ht="45" customHeight="1" thickTop="1" thickBot="1" x14ac:dyDescent="0.3">
      <c r="A5" s="195" t="s">
        <v>132</v>
      </c>
      <c r="B5" s="196"/>
      <c r="C5" s="75"/>
      <c r="D5" s="75"/>
      <c r="E5" s="69"/>
      <c r="F5" s="80">
        <f>C5*D5</f>
        <v>0</v>
      </c>
      <c r="G5" s="21" t="s">
        <v>84</v>
      </c>
    </row>
    <row r="6" spans="1:8" ht="45" customHeight="1" thickTop="1" thickBot="1" x14ac:dyDescent="0.3">
      <c r="A6" s="176" t="s">
        <v>99</v>
      </c>
      <c r="B6" s="176"/>
      <c r="C6" s="75"/>
      <c r="D6" s="75"/>
      <c r="E6" s="102"/>
      <c r="F6" s="80">
        <f>C6*D6</f>
        <v>0</v>
      </c>
      <c r="G6" s="21" t="s">
        <v>84</v>
      </c>
    </row>
    <row r="7" spans="1:8" ht="45" customHeight="1" thickTop="1" thickBot="1" x14ac:dyDescent="0.3">
      <c r="A7" s="176" t="s">
        <v>99</v>
      </c>
      <c r="B7" s="176"/>
      <c r="C7" s="75"/>
      <c r="D7" s="75"/>
      <c r="E7" s="103"/>
      <c r="F7" s="80">
        <f>C7*D7</f>
        <v>0</v>
      </c>
      <c r="G7" s="21" t="s">
        <v>84</v>
      </c>
    </row>
    <row r="8" spans="1:8" ht="15.75" thickTop="1" x14ac:dyDescent="0.25">
      <c r="A8" s="203" t="s">
        <v>74</v>
      </c>
      <c r="B8" s="204"/>
      <c r="C8" s="204"/>
      <c r="D8" s="204"/>
      <c r="E8" s="71"/>
      <c r="F8" s="27">
        <f>SUM(F4:F7)</f>
        <v>0</v>
      </c>
      <c r="G8" s="26"/>
    </row>
    <row r="10" spans="1:8" ht="15.75" customHeight="1" thickBot="1" x14ac:dyDescent="0.3">
      <c r="A10" s="191" t="s">
        <v>65</v>
      </c>
      <c r="B10" s="192"/>
      <c r="C10" s="192"/>
      <c r="D10" s="192"/>
      <c r="E10" s="192"/>
      <c r="F10" s="192"/>
      <c r="G10" s="192"/>
      <c r="H10" s="2"/>
    </row>
    <row r="11" spans="1:8" ht="30" customHeight="1" thickBot="1" x14ac:dyDescent="0.3">
      <c r="A11" s="177" t="s">
        <v>11</v>
      </c>
      <c r="B11" s="178"/>
      <c r="C11" s="40" t="s">
        <v>17</v>
      </c>
      <c r="D11" s="40" t="s">
        <v>18</v>
      </c>
      <c r="E11" s="56" t="s">
        <v>81</v>
      </c>
      <c r="F11" s="40" t="s">
        <v>121</v>
      </c>
      <c r="G11" s="41" t="s">
        <v>12</v>
      </c>
    </row>
    <row r="12" spans="1:8" ht="45" customHeight="1" thickBot="1" x14ac:dyDescent="0.3">
      <c r="A12" s="183" t="s">
        <v>48</v>
      </c>
      <c r="B12" s="184"/>
      <c r="C12" s="95"/>
      <c r="D12" s="96"/>
      <c r="E12" s="69"/>
      <c r="F12" s="97">
        <f t="shared" ref="F12:F26" si="0">C12*D12</f>
        <v>0</v>
      </c>
      <c r="G12" s="63" t="s">
        <v>84</v>
      </c>
    </row>
    <row r="13" spans="1:8" ht="45" customHeight="1" thickTop="1" thickBot="1" x14ac:dyDescent="0.3">
      <c r="A13" s="183" t="s">
        <v>49</v>
      </c>
      <c r="B13" s="184"/>
      <c r="C13" s="75"/>
      <c r="D13" s="79"/>
      <c r="E13" s="69"/>
      <c r="F13" s="80">
        <f t="shared" si="0"/>
        <v>0</v>
      </c>
      <c r="G13" s="21" t="s">
        <v>84</v>
      </c>
    </row>
    <row r="14" spans="1:8" ht="45" customHeight="1" thickTop="1" thickBot="1" x14ac:dyDescent="0.3">
      <c r="A14" s="183" t="s">
        <v>50</v>
      </c>
      <c r="B14" s="184"/>
      <c r="C14" s="75"/>
      <c r="D14" s="79"/>
      <c r="E14" s="69"/>
      <c r="F14" s="80">
        <f t="shared" si="0"/>
        <v>0</v>
      </c>
      <c r="G14" s="21" t="s">
        <v>84</v>
      </c>
    </row>
    <row r="15" spans="1:8" ht="45" customHeight="1" thickTop="1" thickBot="1" x14ac:dyDescent="0.3">
      <c r="A15" s="183" t="s">
        <v>51</v>
      </c>
      <c r="B15" s="184"/>
      <c r="C15" s="75"/>
      <c r="D15" s="79"/>
      <c r="E15" s="69"/>
      <c r="F15" s="80">
        <f t="shared" si="0"/>
        <v>0</v>
      </c>
      <c r="G15" s="21" t="s">
        <v>84</v>
      </c>
    </row>
    <row r="16" spans="1:8" ht="45" customHeight="1" thickTop="1" thickBot="1" x14ac:dyDescent="0.3">
      <c r="A16" s="181" t="s">
        <v>26</v>
      </c>
      <c r="B16" s="182"/>
      <c r="C16" s="75"/>
      <c r="D16" s="79"/>
      <c r="E16" s="69"/>
      <c r="F16" s="80">
        <f t="shared" si="0"/>
        <v>0</v>
      </c>
      <c r="G16" s="21" t="s">
        <v>84</v>
      </c>
    </row>
    <row r="17" spans="1:7" ht="45" customHeight="1" thickTop="1" thickBot="1" x14ac:dyDescent="0.3">
      <c r="A17" s="181" t="s">
        <v>27</v>
      </c>
      <c r="B17" s="182"/>
      <c r="C17" s="75"/>
      <c r="D17" s="79"/>
      <c r="E17" s="69"/>
      <c r="F17" s="80">
        <f t="shared" si="0"/>
        <v>0</v>
      </c>
      <c r="G17" s="21" t="s">
        <v>84</v>
      </c>
    </row>
    <row r="18" spans="1:7" ht="45" customHeight="1" thickTop="1" thickBot="1" x14ac:dyDescent="0.3">
      <c r="A18" s="181" t="s">
        <v>28</v>
      </c>
      <c r="B18" s="182"/>
      <c r="C18" s="75"/>
      <c r="D18" s="75"/>
      <c r="E18" s="69"/>
      <c r="F18" s="80">
        <f t="shared" si="0"/>
        <v>0</v>
      </c>
      <c r="G18" s="21" t="s">
        <v>84</v>
      </c>
    </row>
    <row r="19" spans="1:7" ht="45" customHeight="1" thickTop="1" thickBot="1" x14ac:dyDescent="0.3">
      <c r="A19" s="181" t="s">
        <v>29</v>
      </c>
      <c r="B19" s="182"/>
      <c r="C19" s="75"/>
      <c r="D19" s="75"/>
      <c r="E19" s="69"/>
      <c r="F19" s="80">
        <f t="shared" si="0"/>
        <v>0</v>
      </c>
      <c r="G19" s="21" t="s">
        <v>84</v>
      </c>
    </row>
    <row r="20" spans="1:7" ht="45" customHeight="1" thickTop="1" thickBot="1" x14ac:dyDescent="0.3">
      <c r="A20" s="181" t="s">
        <v>30</v>
      </c>
      <c r="B20" s="182"/>
      <c r="C20" s="75"/>
      <c r="D20" s="75"/>
      <c r="E20" s="69"/>
      <c r="F20" s="80">
        <f t="shared" si="0"/>
        <v>0</v>
      </c>
      <c r="G20" s="21" t="s">
        <v>84</v>
      </c>
    </row>
    <row r="21" spans="1:7" ht="45" customHeight="1" thickTop="1" thickBot="1" x14ac:dyDescent="0.3">
      <c r="A21" s="181" t="s">
        <v>31</v>
      </c>
      <c r="B21" s="182"/>
      <c r="C21" s="75"/>
      <c r="D21" s="75"/>
      <c r="E21" s="69"/>
      <c r="F21" s="80">
        <f t="shared" si="0"/>
        <v>0</v>
      </c>
      <c r="G21" s="21" t="s">
        <v>84</v>
      </c>
    </row>
    <row r="22" spans="1:7" ht="45" customHeight="1" thickTop="1" thickBot="1" x14ac:dyDescent="0.3">
      <c r="A22" s="181" t="s">
        <v>19</v>
      </c>
      <c r="B22" s="182"/>
      <c r="C22" s="75"/>
      <c r="D22" s="75"/>
      <c r="E22" s="69"/>
      <c r="F22" s="80">
        <f t="shared" si="0"/>
        <v>0</v>
      </c>
      <c r="G22" s="21" t="s">
        <v>84</v>
      </c>
    </row>
    <row r="23" spans="1:7" ht="45" customHeight="1" thickTop="1" thickBot="1" x14ac:dyDescent="0.3">
      <c r="A23" s="181" t="s">
        <v>72</v>
      </c>
      <c r="B23" s="182"/>
      <c r="C23" s="75"/>
      <c r="D23" s="75"/>
      <c r="E23" s="69"/>
      <c r="F23" s="80">
        <f t="shared" si="0"/>
        <v>0</v>
      </c>
      <c r="G23" s="21" t="s">
        <v>84</v>
      </c>
    </row>
    <row r="24" spans="1:7" ht="45" customHeight="1" thickTop="1" thickBot="1" x14ac:dyDescent="0.3">
      <c r="A24" s="181" t="s">
        <v>32</v>
      </c>
      <c r="B24" s="182"/>
      <c r="C24" s="75"/>
      <c r="D24" s="75"/>
      <c r="E24" s="69"/>
      <c r="F24" s="80">
        <f t="shared" si="0"/>
        <v>0</v>
      </c>
      <c r="G24" s="21" t="s">
        <v>84</v>
      </c>
    </row>
    <row r="25" spans="1:7" ht="45" customHeight="1" thickTop="1" thickBot="1" x14ac:dyDescent="0.3">
      <c r="A25" s="176" t="s">
        <v>99</v>
      </c>
      <c r="B25" s="176"/>
      <c r="C25" s="75"/>
      <c r="D25" s="75"/>
      <c r="E25" s="102"/>
      <c r="F25" s="80">
        <f t="shared" si="0"/>
        <v>0</v>
      </c>
      <c r="G25" s="21" t="s">
        <v>84</v>
      </c>
    </row>
    <row r="26" spans="1:7" ht="45" customHeight="1" thickTop="1" thickBot="1" x14ac:dyDescent="0.3">
      <c r="A26" s="176" t="s">
        <v>99</v>
      </c>
      <c r="B26" s="176"/>
      <c r="C26" s="75"/>
      <c r="D26" s="75"/>
      <c r="E26" s="102"/>
      <c r="F26" s="80">
        <f t="shared" si="0"/>
        <v>0</v>
      </c>
      <c r="G26" s="21" t="s">
        <v>84</v>
      </c>
    </row>
    <row r="27" spans="1:7" ht="15.75" thickTop="1" x14ac:dyDescent="0.25">
      <c r="A27" s="174" t="s">
        <v>73</v>
      </c>
      <c r="B27" s="175"/>
      <c r="C27" s="175"/>
      <c r="D27" s="175"/>
      <c r="E27" s="55"/>
      <c r="F27" s="45">
        <f>SUM(F12:F26)</f>
        <v>0</v>
      </c>
      <c r="G27" s="46"/>
    </row>
  </sheetData>
  <sheetProtection algorithmName="SHA-512" hashValue="8otP8Cot59fz0sGgy9q62gTIJ+Rl0hz7wabH0bJY06DVbWXihPL8jxg/d+CmYvorY8iCIx776oNrgAuuzPi3uA==" saltValue="HHR6Zqlzfx2F1NKyb5dlhA==" spinCount="100000" sheet="1" objects="1" scenarios="1"/>
  <protectedRanges>
    <protectedRange sqref="C12:D26 A25:B26 G12:G26 C4:D7 A6:B7 G4:G7" name="Område1"/>
  </protectedRanges>
  <mergeCells count="25">
    <mergeCell ref="A2:G2"/>
    <mergeCell ref="A8:D8"/>
    <mergeCell ref="A5:B5"/>
    <mergeCell ref="A7:B7"/>
    <mergeCell ref="A6:B6"/>
    <mergeCell ref="A4:B4"/>
    <mergeCell ref="A3:B3"/>
    <mergeCell ref="A27:D27"/>
    <mergeCell ref="A26:B26"/>
    <mergeCell ref="A22:B22"/>
    <mergeCell ref="A23:B23"/>
    <mergeCell ref="A18:B18"/>
    <mergeCell ref="A20:B20"/>
    <mergeCell ref="A21:B21"/>
    <mergeCell ref="A19:B19"/>
    <mergeCell ref="A25:B25"/>
    <mergeCell ref="A11:B11"/>
    <mergeCell ref="A10:G10"/>
    <mergeCell ref="A24:B24"/>
    <mergeCell ref="A17:B17"/>
    <mergeCell ref="A16:B16"/>
    <mergeCell ref="A15:B15"/>
    <mergeCell ref="A13:B13"/>
    <mergeCell ref="A14:B14"/>
    <mergeCell ref="A12:B12"/>
  </mergeCells>
  <pageMargins left="0.7" right="0.7" top="0.75" bottom="0.75" header="0.3" footer="0.3"/>
  <pageSetup paperSize="9" orientation="portrait" r:id="rId1"/>
  <headerFooter>
    <oddHeader>&amp;C&amp;A</oddHead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9218" r:id="rId5" name="Drop Down 2">
              <controlPr defaultSize="0" autoLine="0" autoPict="0">
                <anchor moveWithCells="1">
                  <from>
                    <xdr:col>4</xdr:col>
                    <xdr:colOff>28575</xdr:colOff>
                    <xdr:row>3</xdr:row>
                    <xdr:rowOff>200025</xdr:rowOff>
                  </from>
                  <to>
                    <xdr:col>4</xdr:col>
                    <xdr:colOff>962025</xdr:colOff>
                    <xdr:row>3</xdr:row>
                    <xdr:rowOff>381000</xdr:rowOff>
                  </to>
                </anchor>
              </controlPr>
            </control>
          </mc:Choice>
        </mc:AlternateContent>
        <mc:AlternateContent xmlns:mc="http://schemas.openxmlformats.org/markup-compatibility/2006">
          <mc:Choice Requires="x14">
            <control shapeId="9219" r:id="rId6" name="Drop Down 3">
              <controlPr defaultSize="0" autoLine="0" autoPict="0">
                <anchor moveWithCells="1">
                  <from>
                    <xdr:col>4</xdr:col>
                    <xdr:colOff>28575</xdr:colOff>
                    <xdr:row>4</xdr:row>
                    <xdr:rowOff>219075</xdr:rowOff>
                  </from>
                  <to>
                    <xdr:col>4</xdr:col>
                    <xdr:colOff>962025</xdr:colOff>
                    <xdr:row>4</xdr:row>
                    <xdr:rowOff>390525</xdr:rowOff>
                  </to>
                </anchor>
              </controlPr>
            </control>
          </mc:Choice>
        </mc:AlternateContent>
        <mc:AlternateContent xmlns:mc="http://schemas.openxmlformats.org/markup-compatibility/2006">
          <mc:Choice Requires="x14">
            <control shapeId="9220" r:id="rId7" name="Drop Down 4">
              <controlPr defaultSize="0" autoLine="0" autoPict="0">
                <anchor moveWithCells="1">
                  <from>
                    <xdr:col>4</xdr:col>
                    <xdr:colOff>19050</xdr:colOff>
                    <xdr:row>5</xdr:row>
                    <xdr:rowOff>200025</xdr:rowOff>
                  </from>
                  <to>
                    <xdr:col>4</xdr:col>
                    <xdr:colOff>962025</xdr:colOff>
                    <xdr:row>5</xdr:row>
                    <xdr:rowOff>381000</xdr:rowOff>
                  </to>
                </anchor>
              </controlPr>
            </control>
          </mc:Choice>
        </mc:AlternateContent>
        <mc:AlternateContent xmlns:mc="http://schemas.openxmlformats.org/markup-compatibility/2006">
          <mc:Choice Requires="x14">
            <control shapeId="9221" r:id="rId8" name="Drop Down 5">
              <controlPr defaultSize="0" autoLine="0" autoPict="0">
                <anchor moveWithCells="1">
                  <from>
                    <xdr:col>4</xdr:col>
                    <xdr:colOff>19050</xdr:colOff>
                    <xdr:row>6</xdr:row>
                    <xdr:rowOff>190500</xdr:rowOff>
                  </from>
                  <to>
                    <xdr:col>4</xdr:col>
                    <xdr:colOff>962025</xdr:colOff>
                    <xdr:row>6</xdr:row>
                    <xdr:rowOff>371475</xdr:rowOff>
                  </to>
                </anchor>
              </controlPr>
            </control>
          </mc:Choice>
        </mc:AlternateContent>
        <mc:AlternateContent xmlns:mc="http://schemas.openxmlformats.org/markup-compatibility/2006">
          <mc:Choice Requires="x14">
            <control shapeId="9223" r:id="rId9" name="Drop Down 7">
              <controlPr defaultSize="0" autoLine="0" autoPict="0">
                <anchor moveWithCells="1">
                  <from>
                    <xdr:col>4</xdr:col>
                    <xdr:colOff>19050</xdr:colOff>
                    <xdr:row>11</xdr:row>
                    <xdr:rowOff>209550</xdr:rowOff>
                  </from>
                  <to>
                    <xdr:col>4</xdr:col>
                    <xdr:colOff>952500</xdr:colOff>
                    <xdr:row>11</xdr:row>
                    <xdr:rowOff>390525</xdr:rowOff>
                  </to>
                </anchor>
              </controlPr>
            </control>
          </mc:Choice>
        </mc:AlternateContent>
        <mc:AlternateContent xmlns:mc="http://schemas.openxmlformats.org/markup-compatibility/2006">
          <mc:Choice Requires="x14">
            <control shapeId="9224" r:id="rId10" name="Drop Down 8">
              <controlPr defaultSize="0" autoLine="0" autoPict="0">
                <anchor moveWithCells="1">
                  <from>
                    <xdr:col>4</xdr:col>
                    <xdr:colOff>19050</xdr:colOff>
                    <xdr:row>12</xdr:row>
                    <xdr:rowOff>209550</xdr:rowOff>
                  </from>
                  <to>
                    <xdr:col>4</xdr:col>
                    <xdr:colOff>952500</xdr:colOff>
                    <xdr:row>12</xdr:row>
                    <xdr:rowOff>381000</xdr:rowOff>
                  </to>
                </anchor>
              </controlPr>
            </control>
          </mc:Choice>
        </mc:AlternateContent>
        <mc:AlternateContent xmlns:mc="http://schemas.openxmlformats.org/markup-compatibility/2006">
          <mc:Choice Requires="x14">
            <control shapeId="9225" r:id="rId11" name="Drop Down 9">
              <controlPr defaultSize="0" autoLine="0" autoPict="0">
                <anchor moveWithCells="1">
                  <from>
                    <xdr:col>4</xdr:col>
                    <xdr:colOff>19050</xdr:colOff>
                    <xdr:row>13</xdr:row>
                    <xdr:rowOff>200025</xdr:rowOff>
                  </from>
                  <to>
                    <xdr:col>4</xdr:col>
                    <xdr:colOff>962025</xdr:colOff>
                    <xdr:row>13</xdr:row>
                    <xdr:rowOff>371475</xdr:rowOff>
                  </to>
                </anchor>
              </controlPr>
            </control>
          </mc:Choice>
        </mc:AlternateContent>
        <mc:AlternateContent xmlns:mc="http://schemas.openxmlformats.org/markup-compatibility/2006">
          <mc:Choice Requires="x14">
            <control shapeId="9226" r:id="rId12" name="Drop Down 10">
              <controlPr defaultSize="0" autoLine="0" autoPict="0">
                <anchor moveWithCells="1">
                  <from>
                    <xdr:col>4</xdr:col>
                    <xdr:colOff>19050</xdr:colOff>
                    <xdr:row>14</xdr:row>
                    <xdr:rowOff>190500</xdr:rowOff>
                  </from>
                  <to>
                    <xdr:col>4</xdr:col>
                    <xdr:colOff>952500</xdr:colOff>
                    <xdr:row>14</xdr:row>
                    <xdr:rowOff>371475</xdr:rowOff>
                  </to>
                </anchor>
              </controlPr>
            </control>
          </mc:Choice>
        </mc:AlternateContent>
        <mc:AlternateContent xmlns:mc="http://schemas.openxmlformats.org/markup-compatibility/2006">
          <mc:Choice Requires="x14">
            <control shapeId="9227" r:id="rId13" name="Drop Down 11">
              <controlPr defaultSize="0" autoLine="0" autoPict="0">
                <anchor moveWithCells="1">
                  <from>
                    <xdr:col>4</xdr:col>
                    <xdr:colOff>28575</xdr:colOff>
                    <xdr:row>15</xdr:row>
                    <xdr:rowOff>190500</xdr:rowOff>
                  </from>
                  <to>
                    <xdr:col>4</xdr:col>
                    <xdr:colOff>962025</xdr:colOff>
                    <xdr:row>15</xdr:row>
                    <xdr:rowOff>371475</xdr:rowOff>
                  </to>
                </anchor>
              </controlPr>
            </control>
          </mc:Choice>
        </mc:AlternateContent>
        <mc:AlternateContent xmlns:mc="http://schemas.openxmlformats.org/markup-compatibility/2006">
          <mc:Choice Requires="x14">
            <control shapeId="9228" r:id="rId14" name="Drop Down 12">
              <controlPr defaultSize="0" autoLine="0" autoPict="0">
                <anchor moveWithCells="1">
                  <from>
                    <xdr:col>4</xdr:col>
                    <xdr:colOff>28575</xdr:colOff>
                    <xdr:row>16</xdr:row>
                    <xdr:rowOff>200025</xdr:rowOff>
                  </from>
                  <to>
                    <xdr:col>4</xdr:col>
                    <xdr:colOff>962025</xdr:colOff>
                    <xdr:row>16</xdr:row>
                    <xdr:rowOff>381000</xdr:rowOff>
                  </to>
                </anchor>
              </controlPr>
            </control>
          </mc:Choice>
        </mc:AlternateContent>
        <mc:AlternateContent xmlns:mc="http://schemas.openxmlformats.org/markup-compatibility/2006">
          <mc:Choice Requires="x14">
            <control shapeId="9229" r:id="rId15" name="Drop Down 13">
              <controlPr defaultSize="0" autoLine="0" autoPict="0">
                <anchor moveWithCells="1">
                  <from>
                    <xdr:col>4</xdr:col>
                    <xdr:colOff>19050</xdr:colOff>
                    <xdr:row>17</xdr:row>
                    <xdr:rowOff>190500</xdr:rowOff>
                  </from>
                  <to>
                    <xdr:col>4</xdr:col>
                    <xdr:colOff>962025</xdr:colOff>
                    <xdr:row>17</xdr:row>
                    <xdr:rowOff>371475</xdr:rowOff>
                  </to>
                </anchor>
              </controlPr>
            </control>
          </mc:Choice>
        </mc:AlternateContent>
        <mc:AlternateContent xmlns:mc="http://schemas.openxmlformats.org/markup-compatibility/2006">
          <mc:Choice Requires="x14">
            <control shapeId="9231" r:id="rId16" name="Drop Down 15">
              <controlPr defaultSize="0" autoLine="0" autoPict="0">
                <anchor moveWithCells="1">
                  <from>
                    <xdr:col>4</xdr:col>
                    <xdr:colOff>19050</xdr:colOff>
                    <xdr:row>18</xdr:row>
                    <xdr:rowOff>200025</xdr:rowOff>
                  </from>
                  <to>
                    <xdr:col>4</xdr:col>
                    <xdr:colOff>952500</xdr:colOff>
                    <xdr:row>18</xdr:row>
                    <xdr:rowOff>381000</xdr:rowOff>
                  </to>
                </anchor>
              </controlPr>
            </control>
          </mc:Choice>
        </mc:AlternateContent>
        <mc:AlternateContent xmlns:mc="http://schemas.openxmlformats.org/markup-compatibility/2006">
          <mc:Choice Requires="x14">
            <control shapeId="9232" r:id="rId17" name="Drop Down 16">
              <controlPr defaultSize="0" autoLine="0" autoPict="0">
                <anchor moveWithCells="1">
                  <from>
                    <xdr:col>4</xdr:col>
                    <xdr:colOff>28575</xdr:colOff>
                    <xdr:row>19</xdr:row>
                    <xdr:rowOff>190500</xdr:rowOff>
                  </from>
                  <to>
                    <xdr:col>4</xdr:col>
                    <xdr:colOff>962025</xdr:colOff>
                    <xdr:row>19</xdr:row>
                    <xdr:rowOff>361950</xdr:rowOff>
                  </to>
                </anchor>
              </controlPr>
            </control>
          </mc:Choice>
        </mc:AlternateContent>
        <mc:AlternateContent xmlns:mc="http://schemas.openxmlformats.org/markup-compatibility/2006">
          <mc:Choice Requires="x14">
            <control shapeId="9233" r:id="rId18" name="Drop Down 17">
              <controlPr defaultSize="0" autoLine="0" autoPict="0">
                <anchor moveWithCells="1">
                  <from>
                    <xdr:col>4</xdr:col>
                    <xdr:colOff>28575</xdr:colOff>
                    <xdr:row>20</xdr:row>
                    <xdr:rowOff>200025</xdr:rowOff>
                  </from>
                  <to>
                    <xdr:col>4</xdr:col>
                    <xdr:colOff>962025</xdr:colOff>
                    <xdr:row>20</xdr:row>
                    <xdr:rowOff>381000</xdr:rowOff>
                  </to>
                </anchor>
              </controlPr>
            </control>
          </mc:Choice>
        </mc:AlternateContent>
        <mc:AlternateContent xmlns:mc="http://schemas.openxmlformats.org/markup-compatibility/2006">
          <mc:Choice Requires="x14">
            <control shapeId="9234" r:id="rId19" name="Drop Down 18">
              <controlPr defaultSize="0" autoLine="0" autoPict="0">
                <anchor moveWithCells="1">
                  <from>
                    <xdr:col>4</xdr:col>
                    <xdr:colOff>19050</xdr:colOff>
                    <xdr:row>21</xdr:row>
                    <xdr:rowOff>200025</xdr:rowOff>
                  </from>
                  <to>
                    <xdr:col>4</xdr:col>
                    <xdr:colOff>962025</xdr:colOff>
                    <xdr:row>21</xdr:row>
                    <xdr:rowOff>381000</xdr:rowOff>
                  </to>
                </anchor>
              </controlPr>
            </control>
          </mc:Choice>
        </mc:AlternateContent>
        <mc:AlternateContent xmlns:mc="http://schemas.openxmlformats.org/markup-compatibility/2006">
          <mc:Choice Requires="x14">
            <control shapeId="9235" r:id="rId20" name="Drop Down 19">
              <controlPr defaultSize="0" autoLine="0" autoPict="0">
                <anchor moveWithCells="1">
                  <from>
                    <xdr:col>4</xdr:col>
                    <xdr:colOff>28575</xdr:colOff>
                    <xdr:row>22</xdr:row>
                    <xdr:rowOff>200025</xdr:rowOff>
                  </from>
                  <to>
                    <xdr:col>4</xdr:col>
                    <xdr:colOff>962025</xdr:colOff>
                    <xdr:row>22</xdr:row>
                    <xdr:rowOff>381000</xdr:rowOff>
                  </to>
                </anchor>
              </controlPr>
            </control>
          </mc:Choice>
        </mc:AlternateContent>
        <mc:AlternateContent xmlns:mc="http://schemas.openxmlformats.org/markup-compatibility/2006">
          <mc:Choice Requires="x14">
            <control shapeId="9236" r:id="rId21" name="Drop Down 20">
              <controlPr defaultSize="0" autoLine="0" autoPict="0">
                <anchor moveWithCells="1">
                  <from>
                    <xdr:col>4</xdr:col>
                    <xdr:colOff>28575</xdr:colOff>
                    <xdr:row>23</xdr:row>
                    <xdr:rowOff>190500</xdr:rowOff>
                  </from>
                  <to>
                    <xdr:col>4</xdr:col>
                    <xdr:colOff>962025</xdr:colOff>
                    <xdr:row>23</xdr:row>
                    <xdr:rowOff>371475</xdr:rowOff>
                  </to>
                </anchor>
              </controlPr>
            </control>
          </mc:Choice>
        </mc:AlternateContent>
        <mc:AlternateContent xmlns:mc="http://schemas.openxmlformats.org/markup-compatibility/2006">
          <mc:Choice Requires="x14">
            <control shapeId="9237" r:id="rId22" name="Drop Down 21">
              <controlPr defaultSize="0" autoLine="0" autoPict="0">
                <anchor moveWithCells="1">
                  <from>
                    <xdr:col>4</xdr:col>
                    <xdr:colOff>19050</xdr:colOff>
                    <xdr:row>24</xdr:row>
                    <xdr:rowOff>200025</xdr:rowOff>
                  </from>
                  <to>
                    <xdr:col>4</xdr:col>
                    <xdr:colOff>952500</xdr:colOff>
                    <xdr:row>24</xdr:row>
                    <xdr:rowOff>381000</xdr:rowOff>
                  </to>
                </anchor>
              </controlPr>
            </control>
          </mc:Choice>
        </mc:AlternateContent>
        <mc:AlternateContent xmlns:mc="http://schemas.openxmlformats.org/markup-compatibility/2006">
          <mc:Choice Requires="x14">
            <control shapeId="9238" r:id="rId23" name="Drop Down 22">
              <controlPr defaultSize="0" autoLine="0" autoPict="0">
                <anchor moveWithCells="1">
                  <from>
                    <xdr:col>4</xdr:col>
                    <xdr:colOff>28575</xdr:colOff>
                    <xdr:row>25</xdr:row>
                    <xdr:rowOff>190500</xdr:rowOff>
                  </from>
                  <to>
                    <xdr:col>4</xdr:col>
                    <xdr:colOff>952500</xdr:colOff>
                    <xdr:row>25</xdr:row>
                    <xdr:rowOff>371475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H23" sqref="H23"/>
    </sheetView>
  </sheetViews>
  <sheetFormatPr baseColWidth="10" defaultRowHeight="15" x14ac:dyDescent="0.25"/>
  <cols>
    <col min="1" max="1" width="16.42578125" bestFit="1" customWidth="1"/>
    <col min="2" max="2" width="68" customWidth="1"/>
    <col min="3" max="3" width="17.28515625" customWidth="1"/>
    <col min="4" max="4" width="22.85546875" customWidth="1"/>
    <col min="5" max="6" width="17.28515625" customWidth="1"/>
  </cols>
  <sheetData>
    <row r="1" spans="1:6" ht="81" customHeight="1" thickBot="1" x14ac:dyDescent="0.3">
      <c r="A1" s="209" t="s">
        <v>144</v>
      </c>
      <c r="B1" s="209"/>
      <c r="C1" s="209"/>
      <c r="D1" s="209"/>
    </row>
    <row r="2" spans="1:6" x14ac:dyDescent="0.25">
      <c r="A2" s="84" t="s">
        <v>81</v>
      </c>
      <c r="B2" s="85" t="s">
        <v>114</v>
      </c>
      <c r="C2" s="84" t="s">
        <v>140</v>
      </c>
      <c r="D2" s="85" t="s">
        <v>115</v>
      </c>
      <c r="E2" s="44">
        <v>1</v>
      </c>
    </row>
    <row r="3" spans="1:6" x14ac:dyDescent="0.25">
      <c r="A3" s="84"/>
      <c r="B3" s="86" t="s">
        <v>127</v>
      </c>
      <c r="D3" s="86" t="s">
        <v>111</v>
      </c>
      <c r="E3" s="44">
        <v>2</v>
      </c>
    </row>
    <row r="4" spans="1:6" x14ac:dyDescent="0.25">
      <c r="A4" s="84"/>
      <c r="B4" s="86" t="s">
        <v>107</v>
      </c>
      <c r="D4" s="86" t="s">
        <v>112</v>
      </c>
      <c r="E4" s="44">
        <v>3</v>
      </c>
    </row>
    <row r="5" spans="1:6" ht="15.75" thickBot="1" x14ac:dyDescent="0.3">
      <c r="A5" s="84"/>
      <c r="B5" s="86" t="s">
        <v>128</v>
      </c>
      <c r="D5" s="87" t="s">
        <v>113</v>
      </c>
      <c r="E5" s="44">
        <v>4</v>
      </c>
    </row>
    <row r="6" spans="1:6" x14ac:dyDescent="0.25">
      <c r="A6" s="84"/>
      <c r="B6" s="88" t="s">
        <v>129</v>
      </c>
      <c r="D6" s="84" t="s">
        <v>118</v>
      </c>
      <c r="E6" s="44">
        <v>1</v>
      </c>
    </row>
    <row r="7" spans="1:6" x14ac:dyDescent="0.25">
      <c r="A7" s="84"/>
      <c r="B7" s="86" t="s">
        <v>130</v>
      </c>
    </row>
    <row r="8" spans="1:6" x14ac:dyDescent="0.25">
      <c r="A8" s="84"/>
      <c r="B8" s="86" t="s">
        <v>109</v>
      </c>
    </row>
    <row r="9" spans="1:6" x14ac:dyDescent="0.25">
      <c r="A9" s="84"/>
      <c r="B9" s="86" t="s">
        <v>108</v>
      </c>
    </row>
    <row r="10" spans="1:6" x14ac:dyDescent="0.25">
      <c r="A10" s="84"/>
      <c r="B10" s="86" t="s">
        <v>80</v>
      </c>
    </row>
    <row r="11" spans="1:6" ht="15.75" thickBot="1" x14ac:dyDescent="0.3">
      <c r="A11" s="84"/>
      <c r="B11" s="87" t="s">
        <v>131</v>
      </c>
    </row>
    <row r="12" spans="1:6" x14ac:dyDescent="0.25">
      <c r="A12" s="84"/>
      <c r="D12" t="s">
        <v>93</v>
      </c>
    </row>
    <row r="13" spans="1:6" ht="45" customHeight="1" thickBot="1" x14ac:dyDescent="0.3">
      <c r="A13" s="84"/>
      <c r="C13" s="70"/>
      <c r="D13" s="70"/>
      <c r="E13" s="70"/>
      <c r="F13" s="70"/>
    </row>
    <row r="14" spans="1:6" x14ac:dyDescent="0.25">
      <c r="A14" s="84" t="s">
        <v>139</v>
      </c>
      <c r="B14" s="85" t="s">
        <v>133</v>
      </c>
      <c r="C14" s="44">
        <v>1</v>
      </c>
    </row>
    <row r="15" spans="1:6" x14ac:dyDescent="0.25">
      <c r="A15" s="84"/>
      <c r="B15" s="86" t="s">
        <v>117</v>
      </c>
      <c r="C15" s="44">
        <v>2</v>
      </c>
    </row>
    <row r="16" spans="1:6" x14ac:dyDescent="0.25">
      <c r="A16" s="84"/>
      <c r="B16" s="86" t="s">
        <v>35</v>
      </c>
      <c r="C16" s="44">
        <v>3</v>
      </c>
    </row>
    <row r="17" spans="1:4" ht="15.75" thickBot="1" x14ac:dyDescent="0.3">
      <c r="A17" s="84"/>
      <c r="B17" s="87"/>
      <c r="C17" s="44">
        <v>4</v>
      </c>
    </row>
    <row r="18" spans="1:4" x14ac:dyDescent="0.25">
      <c r="A18" s="84"/>
      <c r="B18" s="84" t="s">
        <v>118</v>
      </c>
      <c r="C18" s="44">
        <v>4</v>
      </c>
    </row>
    <row r="19" spans="1:4" ht="15.75" thickBot="1" x14ac:dyDescent="0.3">
      <c r="A19" s="84"/>
    </row>
    <row r="20" spans="1:4" x14ac:dyDescent="0.25">
      <c r="A20" s="84" t="s">
        <v>138</v>
      </c>
      <c r="B20" s="85" t="s">
        <v>123</v>
      </c>
    </row>
    <row r="21" spans="1:4" x14ac:dyDescent="0.25">
      <c r="A21" s="84"/>
      <c r="B21" s="86" t="s">
        <v>124</v>
      </c>
    </row>
    <row r="22" spans="1:4" x14ac:dyDescent="0.25">
      <c r="A22" s="84"/>
      <c r="B22" s="86" t="s">
        <v>125</v>
      </c>
    </row>
    <row r="23" spans="1:4" ht="15.75" thickBot="1" x14ac:dyDescent="0.3">
      <c r="A23" s="84"/>
      <c r="B23" s="87"/>
    </row>
    <row r="24" spans="1:4" ht="15.75" thickBot="1" x14ac:dyDescent="0.3">
      <c r="A24" s="84"/>
    </row>
    <row r="25" spans="1:4" x14ac:dyDescent="0.25">
      <c r="A25" s="84" t="s">
        <v>134</v>
      </c>
      <c r="B25" s="137" t="s">
        <v>135</v>
      </c>
      <c r="C25">
        <v>1</v>
      </c>
    </row>
    <row r="26" spans="1:4" x14ac:dyDescent="0.25">
      <c r="B26" s="138" t="s">
        <v>136</v>
      </c>
      <c r="C26">
        <v>2</v>
      </c>
    </row>
    <row r="27" spans="1:4" x14ac:dyDescent="0.25">
      <c r="B27" s="138" t="s">
        <v>137</v>
      </c>
      <c r="C27">
        <v>3</v>
      </c>
    </row>
    <row r="28" spans="1:4" ht="15.75" thickBot="1" x14ac:dyDescent="0.3">
      <c r="B28" s="87" t="s">
        <v>148</v>
      </c>
      <c r="C28">
        <v>4</v>
      </c>
    </row>
    <row r="29" spans="1:4" x14ac:dyDescent="0.25">
      <c r="B29" s="139" t="s">
        <v>118</v>
      </c>
      <c r="C29">
        <v>4</v>
      </c>
    </row>
    <row r="31" spans="1:4" ht="15.75" thickBot="1" x14ac:dyDescent="0.3"/>
    <row r="32" spans="1:4" ht="16.5" thickBot="1" x14ac:dyDescent="0.3">
      <c r="A32" s="207" t="s">
        <v>106</v>
      </c>
      <c r="B32" s="208"/>
      <c r="C32" s="208"/>
      <c r="D32" s="112" t="str">
        <f>IF('Ikke bruk!'!C18=1,150000,IF('Ikke bruk!'!C18=2,300000,IF('Ikke bruk!'!C18=3,300000,"")))</f>
        <v/>
      </c>
    </row>
  </sheetData>
  <mergeCells count="2">
    <mergeCell ref="A32:C32"/>
    <mergeCell ref="A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B5EC5F424DF0438C02C794499518FB" ma:contentTypeVersion="84" ma:contentTypeDescription="Create a new document." ma:contentTypeScope="" ma:versionID="5a81395bb397df2d3929270ab433644b">
  <xsd:schema xmlns:xsd="http://www.w3.org/2001/XMLSchema" xmlns:xs="http://www.w3.org/2001/XMLSchema" xmlns:p="http://schemas.microsoft.com/office/2006/metadata/properties" targetNamespace="http://schemas.microsoft.com/office/2006/metadata/properties" ma:root="true" ma:fieldsID="eba7a00c2ea46b8887304ad76114dbb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AF33E2-A0D1-4F9A-A08C-84D9B9D7FB0E}">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74EC60F-1F8C-48D6-BC39-D4689CDE41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F8FA460-292D-4ADC-B36F-43868BF98F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11</vt:i4>
      </vt:variant>
    </vt:vector>
  </HeadingPairs>
  <TitlesOfParts>
    <vt:vector size="19" baseType="lpstr">
      <vt:lpstr>Veiledning</vt:lpstr>
      <vt:lpstr>Oppsummering</vt:lpstr>
      <vt:lpstr>Grunnlagsdata</vt:lpstr>
      <vt:lpstr>Fjerning av konstruksjoner</vt:lpstr>
      <vt:lpstr>Massehåndtering og arrondering</vt:lpstr>
      <vt:lpstr>Annen sikring</vt:lpstr>
      <vt:lpstr>Andre dir. avslutningskostnader</vt:lpstr>
      <vt:lpstr>Ikke bruk!</vt:lpstr>
      <vt:lpstr>Drift</vt:lpstr>
      <vt:lpstr>Eneter</vt:lpstr>
      <vt:lpstr>Enhet</vt:lpstr>
      <vt:lpstr>Enheter</vt:lpstr>
      <vt:lpstr>innbet</vt:lpstr>
      <vt:lpstr>innbetalingsform</vt:lpstr>
      <vt:lpstr>Grunnlagsdata!Utskriftsområde</vt:lpstr>
      <vt:lpstr>Veiledning!Utskriftsområde</vt:lpstr>
      <vt:lpstr>uttak</vt:lpstr>
      <vt:lpstr>uttakstype</vt:lpstr>
      <vt:lpstr>Voll</vt:lpstr>
    </vt:vector>
  </TitlesOfParts>
  <Company>COWI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Adorjan Horvath</dc:creator>
  <cp:lastModifiedBy>Ligård Magnus Aune</cp:lastModifiedBy>
  <cp:lastPrinted>2015-01-15T12:20:49Z</cp:lastPrinted>
  <dcterms:created xsi:type="dcterms:W3CDTF">2014-06-06T07:45:12Z</dcterms:created>
  <dcterms:modified xsi:type="dcterms:W3CDTF">2016-11-22T14:11:54Z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-434824829</vt:i4>
  </property>
  <property fmtid="{D5CDD505-2E9C-101B-9397-08002B2CF9AE}" pid="3" name="_NewReviewCycle">
    <vt:lpwstr/>
  </property>
  <property fmtid="{D5CDD505-2E9C-101B-9397-08002B2CF9AE}" pid="4" name="_EmailSubject">
    <vt:lpwstr>prosjektberegninger</vt:lpwstr>
  </property>
  <property fmtid="{D5CDD505-2E9C-101B-9397-08002B2CF9AE}" pid="5" name="_AuthorEmail">
    <vt:lpwstr>sbol@cowi.no</vt:lpwstr>
  </property>
  <property fmtid="{D5CDD505-2E9C-101B-9397-08002B2CF9AE}" pid="6" name="_AuthorEmailDisplayName">
    <vt:lpwstr>Stein B Olsen</vt:lpwstr>
  </property>
  <property fmtid="{D5CDD505-2E9C-101B-9397-08002B2CF9AE}" pid="7" name="ContentTypeId">
    <vt:lpwstr>0x010100C4B5EC5F424DF0438C02C794499518FB</vt:lpwstr>
  </property>
  <property fmtid="{D5CDD505-2E9C-101B-9397-08002B2CF9AE}" pid="8" name="_PreviousAdHocReviewCycleID">
    <vt:i4>247357372</vt:i4>
  </property>
  <property fmtid="{D5CDD505-2E9C-101B-9397-08002B2CF9AE}" pid="9" name="_ReviewingToolsShownOnce">
    <vt:lpwstr/>
  </property>
</Properties>
</file>